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essure &amp; Temperature" sheetId="1" r:id="rId1"/>
    <sheet name="Volume &amp; Rate" sheetId="2" r:id="rId3"/>
    <sheet name="Length &amp; Area" sheetId="3" r:id="rId4"/>
  </sheets>
  <definedNames>
    <definedName name="A_acres">'Length &amp; Area'!$B$10</definedName>
    <definedName name="Ct_1psi">'Pressure &amp; Temperature'!$B$23</definedName>
    <definedName name="D_in">'Length &amp; Area'!$B$19</definedName>
    <definedName name="GOR_scfstb">'Volume &amp; Rate'!$B$19</definedName>
    <definedName name="K_mD">'Length &amp; Area'!$B$15</definedName>
    <definedName name="L_ft">'Length &amp; Area'!$B$4</definedName>
    <definedName name="P_psi">'Pressure &amp; Temperature'!$B$5</definedName>
    <definedName name="Qg_Mscfd">'Volume &amp; Rate'!$B$14</definedName>
    <definedName name="Ql_stbd">'Volume &amp; Rate'!$B$10</definedName>
    <definedName name="Rho_lbft3">'Volume &amp; Rate'!$B$23</definedName>
    <definedName name="T_F">'Pressure &amp; Temperature'!$B$12</definedName>
    <definedName name="V_bbl">'Volume &amp; Rate'!$B$4</definedName>
    <definedName name="Visc_cp">'Pressure &amp; Temperature'!$B$18</definedName>
  </definedNames>
  <calcPr fullCalcOnLoad="1" fullPrecision="1"/>
</workbook>
</file>

<file path=xl/sharedStrings.xml><?xml version="1.0" encoding="utf-8"?>
<sst xmlns="http://schemas.openxmlformats.org/spreadsheetml/2006/main" count="70" uniqueCount="70">
  <si>
    <t>Pressure &amp; Temperature Conversions</t>
  </si>
  <si>
    <t>Enter any value in the yellow input cells. All conversions update automatically using PO.UnitConverter.</t>
  </si>
  <si>
    <t>Pressure</t>
  </si>
  <si>
    <t>Pressure (psi)</t>
  </si>
  <si>
    <t>psi</t>
  </si>
  <si>
    <t>bar</t>
  </si>
  <si>
    <t>kPa</t>
  </si>
  <si>
    <t>MPa</t>
  </si>
  <si>
    <t>atm</t>
  </si>
  <si>
    <t>Temperature</t>
  </si>
  <si>
    <t>Temperature (°F)</t>
  </si>
  <si>
    <t>°F</t>
  </si>
  <si>
    <t>°C</t>
  </si>
  <si>
    <t>K</t>
  </si>
  <si>
    <t>°R</t>
  </si>
  <si>
    <t>Viscosity</t>
  </si>
  <si>
    <t>Viscosity (cP)</t>
  </si>
  <si>
    <t>cP</t>
  </si>
  <si>
    <t>Pa·s</t>
  </si>
  <si>
    <t>mPa·s</t>
  </si>
  <si>
    <t>Compressibility</t>
  </si>
  <si>
    <t>Compressibility (1/psi)</t>
  </si>
  <si>
    <t>1/psi</t>
  </si>
  <si>
    <t>1/bar</t>
  </si>
  <si>
    <t>1/kPa</t>
  </si>
  <si>
    <t>Volume &amp; Rate Conversions</t>
  </si>
  <si>
    <t>Volume</t>
  </si>
  <si>
    <t>Volume (bbl)</t>
  </si>
  <si>
    <t>bbl</t>
  </si>
  <si>
    <t>m³</t>
  </si>
  <si>
    <t>ft³</t>
  </si>
  <si>
    <t>gallon (US)</t>
  </si>
  <si>
    <t>gal</t>
  </si>
  <si>
    <t>Liquid Rate</t>
  </si>
  <si>
    <t>Liquid Rate (STB/d)</t>
  </si>
  <si>
    <t>STB/d</t>
  </si>
  <si>
    <t>m³/d</t>
  </si>
  <si>
    <t>Gas Rate</t>
  </si>
  <si>
    <t>Gas Rate (Mscf/d)</t>
  </si>
  <si>
    <t>Mscf/d</t>
  </si>
  <si>
    <t>MMscf/d</t>
  </si>
  <si>
    <t>Gas-Oil Ratio</t>
  </si>
  <si>
    <t>GOR (scf/STB)</t>
  </si>
  <si>
    <t>scf/STB</t>
  </si>
  <si>
    <t>m³/m³</t>
  </si>
  <si>
    <t>Density</t>
  </si>
  <si>
    <t>Density (lb/ft³)</t>
  </si>
  <si>
    <t>lb/ft³</t>
  </si>
  <si>
    <t>kg/m³</t>
  </si>
  <si>
    <t>g/cm³</t>
  </si>
  <si>
    <t>Length, Area &amp; Permeability Conversions</t>
  </si>
  <si>
    <t>Length</t>
  </si>
  <si>
    <t>Length (ft)</t>
  </si>
  <si>
    <t>ft</t>
  </si>
  <si>
    <t>m</t>
  </si>
  <si>
    <t>in</t>
  </si>
  <si>
    <t>km</t>
  </si>
  <si>
    <t>Area</t>
  </si>
  <si>
    <t>Area (acres)</t>
  </si>
  <si>
    <t>acres</t>
  </si>
  <si>
    <t>ft²</t>
  </si>
  <si>
    <t>m²</t>
  </si>
  <si>
    <t>Permeability</t>
  </si>
  <si>
    <t>Permeability (mD)</t>
  </si>
  <si>
    <t>mD</t>
  </si>
  <si>
    <t>D</t>
  </si>
  <si>
    <t>Pipe Diameter</t>
  </si>
  <si>
    <t>Diameter (in)</t>
  </si>
  <si>
    <t>mm</t>
  </si>
  <si>
    <t>cm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</si>
</sst>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5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30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2000</v>
      </c>
      <c r="C5" s="0" t="s">
        <v>4</v>
      </c>
    </row>
    <row r="6">
      <c r="A6" s="0" t="s">
        <v>5</v>
      </c>
      <c r="B6" s="0">
        <f>PO.UnitConverter(P_psi,"psi","bar")</f>
      </c>
      <c r="C6" s="0" t="s">
        <v>5</v>
      </c>
    </row>
    <row r="7">
      <c r="A7" s="0" t="s">
        <v>6</v>
      </c>
      <c r="B7" s="0">
        <f>PO.UnitConverter(P_psi,"psi","kPa")</f>
      </c>
      <c r="C7" s="0" t="s">
        <v>6</v>
      </c>
    </row>
    <row r="8">
      <c r="A8" s="0" t="s">
        <v>7</v>
      </c>
      <c r="B8" s="0">
        <f>PO.UnitConverter(P_psi,"psi","MPa")</f>
      </c>
      <c r="C8" s="0" t="s">
        <v>7</v>
      </c>
    </row>
    <row r="9">
      <c r="A9" s="0" t="s">
        <v>8</v>
      </c>
      <c r="B9" s="0">
        <f>PO.UnitConverter(P_psi,"psi","atm")</f>
      </c>
      <c r="C9" s="0" t="s">
        <v>8</v>
      </c>
    </row>
    <row r="11">
      <c r="A11" s="3" t="s">
        <v>9</v>
      </c>
      <c r="B11" s="3"/>
      <c r="C11" s="3"/>
    </row>
    <row r="12">
      <c r="A12" s="0" t="s">
        <v>10</v>
      </c>
      <c r="B12" s="0">
        <v>200</v>
      </c>
      <c r="C12" s="0" t="s">
        <v>11</v>
      </c>
    </row>
    <row r="13">
      <c r="A13" s="0" t="s">
        <v>12</v>
      </c>
      <c r="B13" s="0">
        <f>PO.UnitConverter(T_F,"degF","degC")</f>
      </c>
      <c r="C13" s="0" t="s">
        <v>12</v>
      </c>
    </row>
    <row r="14">
      <c r="A14" s="0" t="s">
        <v>13</v>
      </c>
      <c r="B14" s="0">
        <f>PO.UnitConverter(T_F,"degF","K")</f>
      </c>
      <c r="C14" s="0" t="s">
        <v>13</v>
      </c>
    </row>
    <row r="15">
      <c r="A15" s="0" t="s">
        <v>14</v>
      </c>
      <c r="B15" s="0">
        <f>PO.UnitConverter(T_F,"degF","degR")</f>
      </c>
      <c r="C15" s="0" t="s">
        <v>14</v>
      </c>
    </row>
    <row r="17">
      <c r="A17" s="3" t="s">
        <v>15</v>
      </c>
      <c r="B17" s="3"/>
      <c r="C17" s="3"/>
    </row>
    <row r="18">
      <c r="A18" s="0" t="s">
        <v>16</v>
      </c>
      <c r="B18" s="0">
        <v>1.5</v>
      </c>
      <c r="C18" s="0" t="s">
        <v>17</v>
      </c>
    </row>
    <row r="19">
      <c r="A19" s="0" t="s">
        <v>18</v>
      </c>
      <c r="B19" s="0">
        <f>PO.UnitConverter(Visc_cp,"cP","Pa.s")</f>
      </c>
      <c r="C19" s="0" t="s">
        <v>18</v>
      </c>
    </row>
    <row r="20">
      <c r="A20" s="0" t="s">
        <v>19</v>
      </c>
      <c r="B20" s="0">
        <f>PO.UnitConverter(Visc_cp,"cP","mPa.s")</f>
      </c>
      <c r="C20" s="0" t="s">
        <v>19</v>
      </c>
    </row>
    <row r="22">
      <c r="A22" s="3" t="s">
        <v>20</v>
      </c>
      <c r="B22" s="3"/>
      <c r="C22" s="3"/>
    </row>
    <row r="23">
      <c r="A23" s="0" t="s">
        <v>21</v>
      </c>
      <c r="B23" s="0">
        <v>1.5E-05</v>
      </c>
      <c r="C23" s="0" t="s">
        <v>22</v>
      </c>
    </row>
    <row r="24">
      <c r="A24" s="0" t="s">
        <v>23</v>
      </c>
      <c r="B24" s="0">
        <f>PO.UnitConverter(Ct_1psi,"1/psi","1/bar")</f>
      </c>
      <c r="C24" s="0" t="s">
        <v>23</v>
      </c>
    </row>
    <row r="25">
      <c r="A25" s="0" t="s">
        <v>24</v>
      </c>
      <c r="B25" s="0">
        <f>PO.UnitConverter(Ct_1psi,"1/psi","1/kPa")</f>
      </c>
      <c r="C25" s="0" t="s">
        <v>24</v>
      </c>
    </row>
  </sheetData>
  <mergeCells>
    <mergeCell ref="A2:F2"/>
    <mergeCell ref="A4:C4"/>
    <mergeCell ref="A11:C11"/>
    <mergeCell ref="A17:C17"/>
    <mergeCell ref="A22:C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5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25</v>
      </c>
    </row>
    <row r="3">
      <c r="A3" s="3" t="s">
        <v>26</v>
      </c>
      <c r="B3" s="3"/>
      <c r="C3" s="3"/>
    </row>
    <row r="4">
      <c r="A4" s="0" t="s">
        <v>27</v>
      </c>
      <c r="B4" s="0">
        <v>1000</v>
      </c>
      <c r="C4" s="0" t="s">
        <v>28</v>
      </c>
    </row>
    <row r="5">
      <c r="A5" s="0" t="s">
        <v>29</v>
      </c>
      <c r="B5" s="0">
        <f>PO.UnitConverter(V_bbl,"bbl","m3")</f>
      </c>
      <c r="C5" s="0" t="s">
        <v>29</v>
      </c>
    </row>
    <row r="6">
      <c r="A6" s="0" t="s">
        <v>30</v>
      </c>
      <c r="B6" s="0">
        <f>PO.UnitConverter(V_bbl,"bbl","ft3")</f>
      </c>
      <c r="C6" s="0" t="s">
        <v>30</v>
      </c>
    </row>
    <row r="7">
      <c r="A7" s="0" t="s">
        <v>31</v>
      </c>
      <c r="B7" s="0">
        <f>PO.UnitConverter(V_bbl,"bbl","gal")</f>
      </c>
      <c r="C7" s="0" t="s">
        <v>32</v>
      </c>
    </row>
    <row r="9">
      <c r="A9" s="3" t="s">
        <v>33</v>
      </c>
      <c r="B9" s="3"/>
      <c r="C9" s="3"/>
    </row>
    <row r="10">
      <c r="A10" s="0" t="s">
        <v>34</v>
      </c>
      <c r="B10" s="0">
        <v>5000</v>
      </c>
      <c r="C10" s="0" t="s">
        <v>35</v>
      </c>
    </row>
    <row r="11">
      <c r="A11" s="0" t="s">
        <v>36</v>
      </c>
      <c r="B11" s="0">
        <f>PO.UnitConverter(Ql_stbd,"STB/d","m3/d")</f>
      </c>
      <c r="C11" s="0" t="s">
        <v>36</v>
      </c>
    </row>
    <row r="13">
      <c r="A13" s="3" t="s">
        <v>37</v>
      </c>
      <c r="B13" s="3"/>
      <c r="C13" s="3"/>
    </row>
    <row r="14">
      <c r="A14" s="0" t="s">
        <v>38</v>
      </c>
      <c r="B14" s="0">
        <v>10000</v>
      </c>
      <c r="C14" s="0" t="s">
        <v>39</v>
      </c>
    </row>
    <row r="15">
      <c r="A15" s="0" t="s">
        <v>40</v>
      </c>
      <c r="B15" s="0">
        <f>PO.UnitConverter(Qg_Mscfd,"Mscf/d","MMscf/d")</f>
      </c>
      <c r="C15" s="0" t="s">
        <v>40</v>
      </c>
    </row>
    <row r="16">
      <c r="A16" s="0" t="s">
        <v>36</v>
      </c>
      <c r="B16" s="0">
        <f>PO.UnitConverter(Qg_Mscfd,"Mscf/d","m3/d")</f>
      </c>
      <c r="C16" s="0" t="s">
        <v>36</v>
      </c>
    </row>
    <row r="18">
      <c r="A18" s="3" t="s">
        <v>41</v>
      </c>
      <c r="B18" s="3"/>
      <c r="C18" s="3"/>
    </row>
    <row r="19">
      <c r="A19" s="0" t="s">
        <v>42</v>
      </c>
      <c r="B19" s="0">
        <v>500</v>
      </c>
      <c r="C19" s="0" t="s">
        <v>43</v>
      </c>
    </row>
    <row r="20">
      <c r="A20" s="0" t="s">
        <v>44</v>
      </c>
      <c r="B20" s="0">
        <f>PO.UnitConverter(GOR_scfstb,"scf/STB","m3/m3")</f>
      </c>
      <c r="C20" s="0" t="s">
        <v>44</v>
      </c>
    </row>
    <row r="22">
      <c r="A22" s="3" t="s">
        <v>45</v>
      </c>
      <c r="B22" s="3"/>
      <c r="C22" s="3"/>
    </row>
    <row r="23">
      <c r="A23" s="0" t="s">
        <v>46</v>
      </c>
      <c r="B23" s="0">
        <v>62.4</v>
      </c>
      <c r="C23" s="0" t="s">
        <v>47</v>
      </c>
    </row>
    <row r="24">
      <c r="A24" s="0" t="s">
        <v>48</v>
      </c>
      <c r="B24" s="0">
        <f>PO.UnitConverter(Rho_lbft3,"lb/ft3","kg/m3")</f>
      </c>
      <c r="C24" s="0" t="s">
        <v>48</v>
      </c>
    </row>
    <row r="25">
      <c r="A25" s="0" t="s">
        <v>49</v>
      </c>
      <c r="B25" s="0">
        <f>PO.UnitConverter(Rho_lbft3,"lb/ft3","g/cm3")</f>
      </c>
      <c r="C25" s="0" t="s">
        <v>49</v>
      </c>
    </row>
  </sheetData>
  <mergeCells>
    <mergeCell ref="A3:C3"/>
    <mergeCell ref="A9:C9"/>
    <mergeCell ref="A13:C13"/>
    <mergeCell ref="A18:C18"/>
    <mergeCell ref="A22:C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2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50</v>
      </c>
    </row>
    <row r="3">
      <c r="A3" s="3" t="s">
        <v>51</v>
      </c>
      <c r="B3" s="3"/>
      <c r="C3" s="3"/>
    </row>
    <row r="4">
      <c r="A4" s="0" t="s">
        <v>52</v>
      </c>
      <c r="B4" s="0">
        <v>10000</v>
      </c>
      <c r="C4" s="0" t="s">
        <v>53</v>
      </c>
    </row>
    <row r="5">
      <c r="A5" s="0" t="s">
        <v>54</v>
      </c>
      <c r="B5" s="0">
        <f>PO.UnitConverter(L_ft,"ft","m")</f>
      </c>
      <c r="C5" s="0" t="s">
        <v>54</v>
      </c>
    </row>
    <row r="6">
      <c r="A6" s="0" t="s">
        <v>55</v>
      </c>
      <c r="B6" s="0">
        <f>PO.UnitConverter(L_ft,"ft","in")</f>
      </c>
      <c r="C6" s="0" t="s">
        <v>55</v>
      </c>
    </row>
    <row r="7">
      <c r="A7" s="0" t="s">
        <v>56</v>
      </c>
      <c r="B7" s="0">
        <f>PO.UnitConverter(L_ft,"ft","km")</f>
      </c>
      <c r="C7" s="0" t="s">
        <v>56</v>
      </c>
    </row>
    <row r="9">
      <c r="A9" s="3" t="s">
        <v>57</v>
      </c>
      <c r="B9" s="3"/>
      <c r="C9" s="3"/>
    </row>
    <row r="10">
      <c r="A10" s="0" t="s">
        <v>58</v>
      </c>
      <c r="B10" s="0">
        <v>640</v>
      </c>
      <c r="C10" s="0" t="s">
        <v>59</v>
      </c>
    </row>
    <row r="11">
      <c r="A11" s="0" t="s">
        <v>60</v>
      </c>
      <c r="B11" s="0">
        <f>PO.UnitConverter(A_acres,"acres","ft2")</f>
      </c>
      <c r="C11" s="0" t="s">
        <v>60</v>
      </c>
    </row>
    <row r="12">
      <c r="A12" s="0" t="s">
        <v>61</v>
      </c>
      <c r="B12" s="0">
        <f>PO.UnitConverter(A_acres,"acres","m2")</f>
      </c>
      <c r="C12" s="0" t="s">
        <v>61</v>
      </c>
    </row>
    <row r="14">
      <c r="A14" s="3" t="s">
        <v>62</v>
      </c>
      <c r="B14" s="3"/>
      <c r="C14" s="3"/>
    </row>
    <row r="15">
      <c r="A15" s="0" t="s">
        <v>63</v>
      </c>
      <c r="B15" s="0">
        <v>100</v>
      </c>
      <c r="C15" s="0" t="s">
        <v>64</v>
      </c>
    </row>
    <row r="16">
      <c r="A16" s="0" t="s">
        <v>65</v>
      </c>
      <c r="B16" s="0">
        <f>PO.UnitConverter(K_mD,"mD","D")</f>
      </c>
      <c r="C16" s="0" t="s">
        <v>65</v>
      </c>
    </row>
    <row r="18">
      <c r="A18" s="3" t="s">
        <v>66</v>
      </c>
      <c r="B18" s="3"/>
      <c r="C18" s="3"/>
    </row>
    <row r="19">
      <c r="A19" s="0" t="s">
        <v>67</v>
      </c>
      <c r="B19" s="0">
        <v>4.5</v>
      </c>
      <c r="C19" s="0" t="s">
        <v>55</v>
      </c>
    </row>
    <row r="20">
      <c r="A20" s="0" t="s">
        <v>53</v>
      </c>
      <c r="B20" s="0">
        <f>PO.UnitConverter(D_in,"in","ft")</f>
      </c>
      <c r="C20" s="0" t="s">
        <v>53</v>
      </c>
    </row>
    <row r="21">
      <c r="A21" s="0" t="s">
        <v>68</v>
      </c>
      <c r="B21" s="0">
        <f>PO.UnitConverter(D_in,"in","mm")</f>
      </c>
      <c r="C21" s="0" t="s">
        <v>68</v>
      </c>
    </row>
    <row r="22">
      <c r="A22" s="0" t="s">
        <v>69</v>
      </c>
      <c r="B22" s="0">
        <f>PO.UnitConverter(D_in,"in","cm")</f>
      </c>
      <c r="C22" s="0" t="s">
        <v>69</v>
      </c>
    </row>
  </sheetData>
  <mergeCells>
    <mergeCell ref="A3:C3"/>
    <mergeCell ref="A9:C9"/>
    <mergeCell ref="A14:C14"/>
    <mergeCell ref="A18:C18"/>
  </mergeCells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