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<sst xmlns="http://schemas.openxmlformats.org/spreadsheetml/2006/main" count="72" uniqueCount="72">
  <si>
    <t>Id</t>
  </si>
  <si>
    <t>po.vfp.correlations.compare</t>
  </si>
  <si>
    <t>Name</t>
  </si>
  <si>
    <t>Multiphase Correlation Comparison</t>
  </si>
  <si>
    <t>Description</t>
  </si>
  <si>
    <r>
      <rPr>
        <rFont val="Aptos Narrow"/>
        <sz val="11"/>
      </rPr>
      <t>Compare pressure drop predictions from all ten industry-standard multiphase flow correlations. Understanding correlation differences helps engineers select the most appropriate method for specific well conditions.</t>
    </r>
    <r>
      <rPr>
        <rFont val="Aptos Narrow"/>
        <sz val="11"/>
      </rPr>
      <t xml:space="preserve">_x000A_</t>
    </r>
    <r>
      <rPr>
        <rFont val="Aptos Narrow"/>
        <b/>
        <sz val="11"/>
      </rPr>
      <t>Correlations: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Beggs &amp; Brill (1973)</t>
    </r>
    <r>
      <rPr>
        <rFont val="Aptos Narrow"/>
        <sz val="11"/>
      </rPr>
      <t>: General-purpose, any inclination, most widely used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Gray (1974)</t>
    </r>
    <r>
      <rPr>
        <rFont val="Aptos Narrow"/>
        <sz val="11"/>
      </rPr>
      <t>: Best for gas wells with liquid loading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Hagedorn &amp; Brown (1965)</t>
    </r>
    <r>
      <rPr>
        <rFont val="Aptos Narrow"/>
        <sz val="11"/>
      </rPr>
      <t>: Near-vertical oil wells, industry standard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Ansari (1994)</t>
    </r>
    <r>
      <rPr>
        <rFont val="Aptos Narrow"/>
        <sz val="11"/>
      </rPr>
      <t>: Mechanistic TUFFP model, vertical wells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Hasan-Kabir (1988)</t>
    </r>
    <r>
      <rPr>
        <rFont val="Aptos Narrow"/>
        <sz val="11"/>
      </rPr>
      <t>: Mechanistic, deviated wells and annular geometry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Mukherjee-Brill (1985)</t>
    </r>
    <r>
      <rPr>
        <rFont val="Aptos Narrow"/>
        <sz val="11"/>
      </rPr>
      <t>: Improvement over Beggs-Brill for inclined wells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Orkiszewski (1967)</t>
    </r>
    <r>
      <rPr>
        <rFont val="Aptos Narrow"/>
        <sz val="11"/>
      </rPr>
      <t>: Composite vertical well correlation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Duns &amp; Ros (1963)</t>
    </r>
    <r>
      <rPr>
        <rFont val="Aptos Narrow"/>
        <sz val="11"/>
      </rPr>
      <t>: High GOR gas wells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Aziz (1972)</t>
    </r>
    <r>
      <rPr>
        <rFont val="Aptos Narrow"/>
        <sz val="11"/>
      </rPr>
      <t>: Drift-flux model for vertical wells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Poettmann-Carpenter (1952)</t>
    </r>
    <r>
      <rPr>
        <rFont val="Aptos Narrow"/>
        <sz val="11"/>
      </rPr>
      <t>: Historical no-slip method, high-rate dispersed flow</t>
    </r>
  </si>
  <si>
    <t>Category</t>
  </si>
  <si>
    <t>Vertical Flow Performance</t>
  </si>
  <si>
    <t>Type</t>
  </si>
  <si>
    <t>worksheet</t>
  </si>
  <si>
    <t>Tags</t>
  </si>
  <si>
    <t>VLP, Beggs-Brill, Gray, Hagedorn-Brown, Ansari, Hasan-Kabir, Mukherjee-Brill, Orkiszewski, Duns-Ros, Aziz, Poettmann-Carpenter, comparison, multiphase-flow</t>
  </si>
  <si>
    <t>Website</t>
  </si>
  <si>
    <t>petroleumoffice.com</t>
  </si>
  <si>
    <t>Academic Program</t>
  </si>
  <si>
    <t>petroleumoffice.com/academics</t>
  </si>
  <si>
    <t>Multiphase Flow Correlation Comparison</t>
  </si>
  <si>
    <t>Well &amp; Fluid Properties</t>
  </si>
  <si>
    <t>Liquid Rate</t>
  </si>
  <si>
    <t>bbl/d</t>
  </si>
  <si>
    <t>Liquid Density</t>
  </si>
  <si>
    <t>lb/ft3</t>
  </si>
  <si>
    <t>Liquid Viscosity</t>
  </si>
  <si>
    <t>cP</t>
  </si>
  <si>
    <t>Gas Rate</t>
  </si>
  <si>
    <t>mmscf/d</t>
  </si>
  <si>
    <t>Gas Specific Gravity</t>
  </si>
  <si>
    <t>(air=1)</t>
  </si>
  <si>
    <t>Gas Density</t>
  </si>
  <si>
    <t>Gas Viscosity</t>
  </si>
  <si>
    <t>Interfacial Tension</t>
  </si>
  <si>
    <t>dynes/cm</t>
  </si>
  <si>
    <t>Liquid FVF (Bl)</t>
  </si>
  <si>
    <t>bbl/STB</t>
  </si>
  <si>
    <t>Gas FVF (Bg)</t>
  </si>
  <si>
    <t>rcf/scf</t>
  </si>
  <si>
    <t>Solution GOR (Rs)</t>
  </si>
  <si>
    <t>scf/STB</t>
  </si>
  <si>
    <t>Pipe Properties</t>
  </si>
  <si>
    <t>Tubing ID</t>
  </si>
  <si>
    <t>in</t>
  </si>
  <si>
    <t>Pipe Length</t>
  </si>
  <si>
    <t>ft</t>
  </si>
  <si>
    <t>Pipe Roughness</t>
  </si>
  <si>
    <t>-</t>
  </si>
  <si>
    <t>Pipe Angle</t>
  </si>
  <si>
    <t>degrees</t>
  </si>
  <si>
    <t>Temperature</t>
  </si>
  <si>
    <t>degF</t>
  </si>
  <si>
    <t>Wellhead Pressure</t>
  </si>
  <si>
    <t>psia</t>
  </si>
  <si>
    <t>Bottomhole Pressure Comparison</t>
  </si>
  <si>
    <t>Correlation</t>
  </si>
  <si>
    <t>BHP (psia)</t>
  </si>
  <si>
    <t>Difference from B&amp;B</t>
  </si>
  <si>
    <t>Beggs &amp; Brill</t>
  </si>
  <si>
    <t>Gray</t>
  </si>
  <si>
    <t>Hagedorn &amp; Brown</t>
  </si>
  <si>
    <t>Ansari (Mechanistic)</t>
  </si>
  <si>
    <t>Hasan-Kabir</t>
  </si>
  <si>
    <t>Mukherjee-Brill</t>
  </si>
  <si>
    <t>Orkiszewski</t>
  </si>
  <si>
    <t>Duns &amp; Ros</t>
  </si>
  <si>
    <t>Aziz</t>
  </si>
  <si>
    <t>Poettmann-Carpenter</t>
  </si>
  <si>
    <t>Pressure Gradient Comparison (at 1000 psi)</t>
  </si>
  <si>
    <t>dP/dL (psi/ft)</t>
  </si>
  <si>
    <t>Relative %</t>
  </si>
  <si>
    <t>BHP vs Rate - Key Correlations</t>
  </si>
  <si>
    <t>Rate (bbl/d)</t>
  </si>
  <si>
    <t>B&amp;B BHP</t>
  </si>
  <si>
    <t>Gray BHP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</si>
</sst>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vfp.correlations.compare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55"/>
  <sheetViews>
    <sheetView workbookViewId="0"/>
  </sheetViews>
  <sheetFormatPr defaultRowHeight="15"/>
  <sheetData>
    <row r="1">
      <c r="A1" s="0" t="s">
        <v>16</v>
      </c>
    </row>
    <row r="2">
      <c r="A2" s="0" t="s">
        <v>17</v>
      </c>
    </row>
    <row r="3">
      <c r="A3" s="0" t="s">
        <v>18</v>
      </c>
      <c r="B3" s="0">
        <v>1500</v>
      </c>
      <c r="C3" s="0" t="s">
        <v>19</v>
      </c>
    </row>
    <row r="4">
      <c r="A4" s="0" t="s">
        <v>20</v>
      </c>
      <c r="B4" s="0">
        <v>52</v>
      </c>
      <c r="C4" s="0" t="s">
        <v>21</v>
      </c>
    </row>
    <row r="5">
      <c r="A5" s="0" t="s">
        <v>22</v>
      </c>
      <c r="B5" s="0">
        <v>1.5</v>
      </c>
      <c r="C5" s="0" t="s">
        <v>23</v>
      </c>
    </row>
    <row r="6">
      <c r="A6" s="0" t="s">
        <v>24</v>
      </c>
      <c r="B6" s="0">
        <v>2</v>
      </c>
      <c r="C6" s="0" t="s">
        <v>25</v>
      </c>
    </row>
    <row r="7">
      <c r="A7" s="0" t="s">
        <v>26</v>
      </c>
      <c r="B7" s="0">
        <v>0.7</v>
      </c>
      <c r="C7" s="0" t="s">
        <v>27</v>
      </c>
    </row>
    <row r="8">
      <c r="A8" s="0" t="s">
        <v>28</v>
      </c>
      <c r="B8" s="0">
        <v>3</v>
      </c>
      <c r="C8" s="0" t="s">
        <v>21</v>
      </c>
    </row>
    <row r="9">
      <c r="A9" s="0" t="s">
        <v>29</v>
      </c>
      <c r="B9" s="0">
        <v>0.012</v>
      </c>
      <c r="C9" s="0" t="s">
        <v>23</v>
      </c>
    </row>
    <row r="10">
      <c r="A10" s="0" t="s">
        <v>30</v>
      </c>
      <c r="B10" s="0">
        <v>25</v>
      </c>
      <c r="C10" s="0" t="s">
        <v>31</v>
      </c>
    </row>
    <row r="11">
      <c r="A11" s="0" t="s">
        <v>32</v>
      </c>
      <c r="B11" s="0">
        <v>1.15</v>
      </c>
      <c r="C11" s="0" t="s">
        <v>33</v>
      </c>
    </row>
    <row r="12">
      <c r="A12" s="0" t="s">
        <v>34</v>
      </c>
      <c r="B12" s="0">
        <v>0.006</v>
      </c>
      <c r="C12" s="0" t="s">
        <v>35</v>
      </c>
    </row>
    <row r="13">
      <c r="A13" s="0" t="s">
        <v>36</v>
      </c>
      <c r="B13" s="0">
        <v>350</v>
      </c>
      <c r="C13" s="0" t="s">
        <v>37</v>
      </c>
    </row>
    <row r="15">
      <c r="A15" s="0" t="s">
        <v>38</v>
      </c>
    </row>
    <row r="16">
      <c r="A16" s="0" t="s">
        <v>39</v>
      </c>
      <c r="B16" s="0">
        <v>2.992</v>
      </c>
      <c r="C16" s="0" t="s">
        <v>40</v>
      </c>
    </row>
    <row r="17">
      <c r="A17" s="0" t="s">
        <v>41</v>
      </c>
      <c r="B17" s="0">
        <v>7500</v>
      </c>
      <c r="C17" s="0" t="s">
        <v>42</v>
      </c>
    </row>
    <row r="18">
      <c r="A18" s="0" t="s">
        <v>43</v>
      </c>
      <c r="B18" s="0">
        <v>0.0006</v>
      </c>
      <c r="C18" s="0" t="s">
        <v>44</v>
      </c>
    </row>
    <row r="19">
      <c r="A19" s="0" t="s">
        <v>45</v>
      </c>
      <c r="B19" s="0">
        <v>90</v>
      </c>
      <c r="C19" s="0" t="s">
        <v>46</v>
      </c>
    </row>
    <row r="20">
      <c r="A20" s="0" t="s">
        <v>47</v>
      </c>
      <c r="B20" s="0">
        <v>175</v>
      </c>
      <c r="C20" s="0" t="s">
        <v>48</v>
      </c>
    </row>
    <row r="21">
      <c r="A21" s="0" t="s">
        <v>49</v>
      </c>
      <c r="B21" s="0">
        <v>200</v>
      </c>
      <c r="C21" s="0" t="s">
        <v>50</v>
      </c>
    </row>
    <row r="23">
      <c r="A23" s="0" t="s">
        <v>51</v>
      </c>
    </row>
    <row r="24">
      <c r="A24" s="0" t="s">
        <v>52</v>
      </c>
      <c r="B24" s="0" t="s">
        <v>53</v>
      </c>
      <c r="C24" s="0" t="s">
        <v>54</v>
      </c>
    </row>
    <row r="25">
      <c r="A25" s="0" t="s">
        <v>55</v>
      </c>
      <c r="B25" s="0">
        <f>PO.VFP.BeggsBrill.Pin($B$3,$B$6,$B$21,$B$20,$B$4,$B$5,$B$7,$B$10,$B$16,$B$17,$B$18,$B$19)</f>
        <v>1190.7475777147913</v>
      </c>
      <c r="C25" s="0" t="s">
        <v>44</v>
      </c>
    </row>
    <row r="26">
      <c r="A26" s="0" t="s">
        <v>56</v>
      </c>
      <c r="B26" s="0">
        <f>PO.VFP.Gray.Pin($B$3,$B$6,$B$21,$B$20,$B$4,$B$5,$B$7,$B$10,$B$16,$B$17,$B$18,$B$19)</f>
        <v>907.8360869864433</v>
      </c>
      <c r="C26" s="0">
        <f>B26-B25</f>
        <v>-282.911490728348</v>
      </c>
    </row>
    <row r="27">
      <c r="A27" s="0" t="s">
        <v>57</v>
      </c>
      <c r="B27" s="0">
        <f>PO.VFP.HagedornBrown.Pin($B$3,$B$6,$B$21,$B$20,$B$4,$B$5,$B$7,$B$10,$B$16,$B$17,$B$18)</f>
        <v>1116.9289590294777</v>
      </c>
      <c r="C27" s="0">
        <f>B27-B25</f>
        <v>-73.8186186853136</v>
      </c>
    </row>
    <row r="28">
      <c r="A28" s="0" t="s">
        <v>58</v>
      </c>
      <c r="B28" s="0">
        <f>PO.VFP.Ansari.Pin($B$3,$B$6,$B$21,$B$20,$B$4,$B$5,$B$7,$B$10,$B$16,$B$17,$B$18)</f>
        <v>1108.8650950733822</v>
      </c>
      <c r="C28" s="0">
        <f>B28-B25</f>
        <v>-81.88248264140907</v>
      </c>
    </row>
    <row r="29">
      <c r="A29" s="0" t="s">
        <v>59</v>
      </c>
      <c r="B29" s="0">
        <f>PO.VFP.HasanKabir.Pin($B$3,$B$6,$B$21,$B$20,$B$4,$B$5,$B$7,$B$10,$B$16,$B$17,$B$18,$B$19)</f>
        <v>899.6309867332626</v>
      </c>
      <c r="C29" s="0">
        <f>B29-B25</f>
        <v>-291.1165909815287</v>
      </c>
    </row>
    <row r="30">
      <c r="A30" s="0" t="s">
        <v>60</v>
      </c>
      <c r="B30" s="0">
        <f>PO.VFP.MukherjeeBrill.Pin($B$3,$B$6,$B$21,$B$20,$B$4,$B$5,$B$7,$B$10,$B$16,$B$17,$B$18,$B$19)</f>
        <v>1296.9682941583264</v>
      </c>
      <c r="C30" s="0">
        <f>B30-B25</f>
        <v>106.22071644353514</v>
      </c>
    </row>
    <row r="31">
      <c r="A31" s="0" t="s">
        <v>61</v>
      </c>
      <c r="B31" s="0">
        <f>PO.VFP.Orkiszewski.Pin($B$3,$B$6,$B$21,$B$20,$B$4,$B$5,$B$7,$B$10,$B$16,$B$17,$B$18)</f>
        <v>947.9161498252346</v>
      </c>
      <c r="C31" s="0">
        <f>B31-B25</f>
        <v>-242.83142788955672</v>
      </c>
    </row>
    <row r="32">
      <c r="A32" s="0" t="s">
        <v>62</v>
      </c>
      <c r="B32" s="0">
        <f>PO.VFP.DunsRos.Pin($B$3,$B$6,$B$21,$B$20,$B$4,$B$5,$B$7,$B$10,$B$16,$B$17,$B$18)</f>
        <v>1128.3623893007018</v>
      </c>
      <c r="C32" s="0">
        <f>B32-B25</f>
        <v>-62.3851884140895</v>
      </c>
    </row>
    <row r="33">
      <c r="A33" s="0" t="s">
        <v>63</v>
      </c>
      <c r="B33" s="0">
        <f>PO.VFP.Aziz.Pin($B$3,$B$6,$B$21,$B$20,$B$4,$B$5,$B$7,$B$10,$B$16,$B$17,$B$18)</f>
        <v>762.582643873718</v>
      </c>
      <c r="C33" s="0">
        <f>B33-B25</f>
        <v>-428.1649338410733</v>
      </c>
    </row>
    <row r="34">
      <c r="A34" s="0" t="s">
        <v>64</v>
      </c>
      <c r="B34" s="0">
        <f>PO.VFP.PoettmannCarpenter.Pin($B$3,$B$6,$B$21,$B$20,$B$4,$B$5,$B$7,$B$10,$B$16,$B$17,$B$18)</f>
        <v>691.8865161469967</v>
      </c>
      <c r="C34" s="0">
        <f>B34-B25</f>
        <v>-498.86106156779465</v>
      </c>
    </row>
    <row r="36">
      <c r="A36" s="0" t="s">
        <v>65</v>
      </c>
    </row>
    <row r="37">
      <c r="A37" s="0" t="s">
        <v>52</v>
      </c>
      <c r="B37" s="0" t="s">
        <v>66</v>
      </c>
      <c r="C37" s="0" t="s">
        <v>67</v>
      </c>
    </row>
    <row r="38">
      <c r="A38" s="0" t="s">
        <v>55</v>
      </c>
      <c r="B38" s="0">
        <f>PO.VFP.BeggsBrill.dPdL($B$3,$B$6,1000,$B$4,$B$5,$B$11,$B$8,$B$9,$B$12,$B$10,$B$13,$B$16,$B$18,$B$19)</f>
        <v>0.21943052827285608</v>
      </c>
      <c r="C38" s="0">
        <f>B38/B38*100</f>
        <v>100</v>
      </c>
    </row>
    <row r="39">
      <c r="A39" s="0" t="s">
        <v>56</v>
      </c>
      <c r="B39" s="0">
        <f>PO.VFP.Gray.dPdL($B$3,$B$6,1000,$B$4,$B$5,$B$11,$B$8,$B$9,$B$12,$B$10,$B$13,$B$16,$B$18,$B$19)</f>
        <v>0.21814607904516814</v>
      </c>
      <c r="C39" s="0">
        <f>B39/B38*100</f>
        <v>99.41464424399017</v>
      </c>
    </row>
    <row r="40">
      <c r="A40" s="0" t="s">
        <v>57</v>
      </c>
      <c r="B40" s="0">
        <f>PO.VFP.HagedornBrown.dPdL($B$3,$B$6,1000,$B$4,$B$5,$B$11,$B$8,$B$9,$B$12,$B$10,$B$13,$B$16,$B$18)</f>
        <v>0.20397059910408685</v>
      </c>
      <c r="C40" s="0">
        <f>B40/B38*100</f>
        <v>92.95452219412915</v>
      </c>
    </row>
    <row r="41">
      <c r="A41" s="0" t="s">
        <v>58</v>
      </c>
      <c r="B41" s="0">
        <f>PO.VFP.Ansari.dPdL($B$3,$B$6,1000,$B$4,$B$5,$B$11,$B$8,$B$9,$B$12,$B$10,$B$13,$B$16,$B$18)</f>
        <v>0.20397059910408685</v>
      </c>
      <c r="C41" s="0">
        <f>B41/B38*100</f>
        <v>92.95452219412915</v>
      </c>
    </row>
    <row r="42">
      <c r="A42" s="0" t="s">
        <v>59</v>
      </c>
      <c r="B42" s="0">
        <f>PO.VFP.HasanKabir.dPdL($B$3,$B$6,1000,$B$4,$B$5,$B$11,$B$8,$B$9,$B$12,$B$10,$B$13,$B$16,$B$18,$B$19)</f>
        <v>0.25309550908376327</v>
      </c>
      <c r="C42" s="0">
        <f>B42/B38*100</f>
        <v>115.34197683243312</v>
      </c>
    </row>
    <row r="43">
      <c r="A43" s="0" t="s">
        <v>60</v>
      </c>
      <c r="B43" s="0">
        <f>PO.VFP.MukherjeeBrill.dPdL($B$3,$B$6,1000,$B$4,$B$5,$B$11,$B$8,$B$9,$B$12,$B$10,$B$13,$B$16,$B$18,$B$19)</f>
        <v>0.2357231555057529</v>
      </c>
      <c r="C43" s="0">
        <f>B43/B38*100</f>
        <v>107.42495921653953</v>
      </c>
    </row>
    <row r="44">
      <c r="A44" s="0" t="s">
        <v>61</v>
      </c>
      <c r="B44" s="0">
        <f>PO.VFP.Orkiszewski.dPdL($B$3,$B$6,1000,$B$4,$B$5,$B$11,$B$8,$B$9,$B$12,$B$10,$B$13,$B$16,$B$18)</f>
        <v>0.21415598341939165</v>
      </c>
      <c r="C44" s="0">
        <f>B44/B38*100</f>
        <v>97.59625750574429</v>
      </c>
    </row>
    <row r="45">
      <c r="A45" s="0" t="s">
        <v>62</v>
      </c>
      <c r="B45" s="0">
        <f>PO.VFP.DunsRos.dPdL($B$3,$B$6,1000,$B$4,$B$5,$B$11,$B$8,$B$9,$B$12,$B$10,$B$13,$B$16,$B$18)</f>
        <v>0.22330786816274223</v>
      </c>
      <c r="C45" s="0">
        <f>B45/B38*100</f>
        <v>101.76700111894401</v>
      </c>
    </row>
    <row r="46">
      <c r="A46" s="0" t="s">
        <v>63</v>
      </c>
      <c r="B46" s="0">
        <f>PO.VFP.Aziz.dPdL($B$3,$B$6,1000,$B$4,$B$5,$B$11,$B$8,$B$9,$B$12,$B$10,$B$13,$B$16,$B$18)</f>
        <v>0.25173334559085836</v>
      </c>
      <c r="C46" s="0">
        <f>B46/B38*100</f>
        <v>114.72120473493759</v>
      </c>
    </row>
    <row r="47">
      <c r="A47" s="0" t="s">
        <v>64</v>
      </c>
      <c r="B47" s="0">
        <f>PO.VFP.PoettmannCarpenter.dPdL($B$3,$B$6,1000,$B$4,$B$5,$B$11,$B$8,$B$9,$B$12,$B$10,$B$13,$B$16,$B$18)</f>
        <v>0.20397059910408685</v>
      </c>
      <c r="C47" s="0">
        <f>B47/B38*100</f>
        <v>92.95452219412915</v>
      </c>
    </row>
    <row r="49">
      <c r="A49" s="0" t="s">
        <v>68</v>
      </c>
    </row>
    <row r="50">
      <c r="A50" s="0" t="s">
        <v>69</v>
      </c>
      <c r="B50" s="0" t="s">
        <v>70</v>
      </c>
      <c r="C50" s="0" t="s">
        <v>71</v>
      </c>
    </row>
    <row r="51">
      <c r="A51" s="0">
        <v>500</v>
      </c>
      <c r="B51" s="0">
        <f>PO.VFP.BeggsBrill.Pin(A51,$B$6*A51/$B$3,$B$21,$B$20,$B$4,$B$5,$B$7,$B$10,$B$16,$B$17,$B$18,$B$19)</f>
        <v>1092.1559458988334</v>
      </c>
      <c r="C51" s="0">
        <f>PO.VFP.Gray.Pin(A51,$B$6*A51/$B$3,$B$21,$B$20,$B$4,$B$5,$B$7,$B$10,$B$16,$B$17,$B$18,$B$19)</f>
        <v>640.1931330446087</v>
      </c>
    </row>
    <row r="52">
      <c r="A52" s="0">
        <v>1000</v>
      </c>
      <c r="B52" s="0">
        <f>PO.VFP.BeggsBrill.Pin(A52,$B$6*A52/$B$3,$B$21,$B$20,$B$4,$B$5,$B$7,$B$10,$B$16,$B$17,$B$18,$B$19)</f>
        <v>1105.224901409846</v>
      </c>
      <c r="C52" s="0">
        <f>PO.VFP.Gray.Pin(A52,$B$6*A52/$B$3,$B$21,$B$20,$B$4,$B$5,$B$7,$B$10,$B$16,$B$17,$B$18,$B$19)</f>
        <v>761.5381641814724</v>
      </c>
    </row>
    <row r="53">
      <c r="A53" s="0">
        <v>1500</v>
      </c>
      <c r="B53" s="0">
        <f>PO.VFP.BeggsBrill.Pin(A53,$B$6*A53/$B$3,$B$21,$B$20,$B$4,$B$5,$B$7,$B$10,$B$16,$B$17,$B$18,$B$19)</f>
        <v>1190.7475777147913</v>
      </c>
      <c r="C53" s="0">
        <f>PO.VFP.Gray.Pin(A53,$B$6*A53/$B$3,$B$21,$B$20,$B$4,$B$5,$B$7,$B$10,$B$16,$B$17,$B$18,$B$19)</f>
        <v>907.8360869864433</v>
      </c>
    </row>
    <row r="54">
      <c r="A54" s="0">
        <v>2000</v>
      </c>
      <c r="B54" s="0">
        <f>PO.VFP.BeggsBrill.Pin(A54,$B$6*A54/$B$3,$B$21,$B$20,$B$4,$B$5,$B$7,$B$10,$B$16,$B$17,$B$18,$B$19)</f>
        <v>1312.4771894639186</v>
      </c>
      <c r="C54" s="0">
        <f>PO.VFP.Gray.Pin(A54,$B$6*A54/$B$3,$B$21,$B$20,$B$4,$B$5,$B$7,$B$10,$B$16,$B$17,$B$18,$B$19)</f>
        <v>1059.7461169622375</v>
      </c>
    </row>
    <row r="55">
      <c r="A55" s="0">
        <v>2500</v>
      </c>
      <c r="B55" s="0">
        <f>PO.VFP.BeggsBrill.Pin(A55,$B$6*A55/$B$3,$B$21,$B$20,$B$4,$B$5,$B$7,$B$10,$B$16,$B$17,$B$18,$B$19)</f>
        <v>1454.632766501597</v>
      </c>
      <c r="C55" s="0">
        <f>PO.VFP.Gray.Pin(A55,$B$6*A55/$B$3,$B$21,$B$20,$B$4,$B$5,$B$7,$B$10,$B$16,$B$17,$B$18,$B$19)</f>
        <v>1213.0117927059598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Multiphase Correlation Comparison</dc:title>
  <dc:subject>Compare pressure drop predictions from all ten industry-standard multiphase flow correlations. Understanding correlation differences helps engineers select the most appropriate method for specific well conditions.</dc:subject>
  <cp:category>Vertical Flow Performance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