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<sst xmlns="http://schemas.openxmlformats.org/spreadsheetml/2006/main" count="157" uniqueCount="157">
  <si>
    <t>Id</t>
  </si>
  <si>
    <t>po.utilities.si.unit.conversion</t>
  </si>
  <si>
    <t>Name</t>
  </si>
  <si>
    <t>SI Unit Conversion Reference (61 Pairs)</t>
  </si>
  <si>
    <t>Description</t>
  </si>
  <si>
    <r>
      <rPr>
        <rFont val="Aptos Narrow"/>
        <sz val="11"/>
      </rPr>
      <t>Comprehensive reference of all 61 unit conversion pairs used by the SI lambda wrappers. Each row converts a value of 1 to show the conversion factor between SI/metric and field/imperial units.</t>
    </r>
    <r>
      <rPr>
        <rFont val="Aptos Narrow"/>
        <sz val="11"/>
      </rPr>
      <t xml:space="preserve">_x000A_</t>
    </r>
    <r>
      <rPr>
        <rFont val="Aptos Narrow"/>
        <b/>
        <sz val="11"/>
      </rPr>
      <t>Categories covered: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Pressure, Temperature, Length, Area, Volume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Flow Rate, Velocity, Density, Viscosity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Compressibility, Force, Torque, Power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Weight per Length, Interfacial Tension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GOR / Volume Ratios, FVF, Wellbore Storage</t>
    </r>
  </si>
  <si>
    <t>Category</t>
  </si>
  <si>
    <t>Utilities</t>
  </si>
  <si>
    <t>Type</t>
  </si>
  <si>
    <t>worksheet</t>
  </si>
  <si>
    <t>Tags</t>
  </si>
  <si>
    <t>units, unit-conversion, conversion, engineering</t>
  </si>
  <si>
    <t>Website</t>
  </si>
  <si>
    <t>petroleumoffice.com</t>
  </si>
  <si>
    <t>Academic Program</t>
  </si>
  <si>
    <t>petroleumoffice.com/academics</t>
  </si>
  <si>
    <t>SI Unit Conversion Reference</t>
  </si>
  <si>
    <t>**Pressure**</t>
  </si>
  <si>
    <t>kPa to psi</t>
  </si>
  <si>
    <t>psi</t>
  </si>
  <si>
    <t>psi to kPa</t>
  </si>
  <si>
    <t>kPa</t>
  </si>
  <si>
    <t>kPa/m to psi/ft</t>
  </si>
  <si>
    <t>psi/ft</t>
  </si>
  <si>
    <t>psi/ft to kPa/m</t>
  </si>
  <si>
    <t>kPa/m</t>
  </si>
  <si>
    <t>**Temperature**</t>
  </si>
  <si>
    <t>degC to degF</t>
  </si>
  <si>
    <t>degF</t>
  </si>
  <si>
    <t>degF to degC</t>
  </si>
  <si>
    <t>degC</t>
  </si>
  <si>
    <t>degK to degR</t>
  </si>
  <si>
    <t>degR</t>
  </si>
  <si>
    <t>degR to degK</t>
  </si>
  <si>
    <t>degK</t>
  </si>
  <si>
    <t>**Length**</t>
  </si>
  <si>
    <t>m to ft</t>
  </si>
  <si>
    <t>ft</t>
  </si>
  <si>
    <t>ft to m</t>
  </si>
  <si>
    <t>m</t>
  </si>
  <si>
    <t>cm to in</t>
  </si>
  <si>
    <t>in</t>
  </si>
  <si>
    <t>in to cm</t>
  </si>
  <si>
    <t>cm</t>
  </si>
  <si>
    <t>km to mi</t>
  </si>
  <si>
    <t>mi</t>
  </si>
  <si>
    <t>**Area**</t>
  </si>
  <si>
    <t>cm2 to in2</t>
  </si>
  <si>
    <t>in2</t>
  </si>
  <si>
    <t>in2 to cm2</t>
  </si>
  <si>
    <t>cm2</t>
  </si>
  <si>
    <t>m2 to ft2</t>
  </si>
  <si>
    <t>ft2</t>
  </si>
  <si>
    <t>m2 to acre</t>
  </si>
  <si>
    <t>acre</t>
  </si>
  <si>
    <t>acre to m2</t>
  </si>
  <si>
    <t>m2</t>
  </si>
  <si>
    <t>**Volume**</t>
  </si>
  <si>
    <t>m3 to bbl</t>
  </si>
  <si>
    <t>bbl</t>
  </si>
  <si>
    <t>bbl to m3</t>
  </si>
  <si>
    <t>m3</t>
  </si>
  <si>
    <t>m3 to ft3</t>
  </si>
  <si>
    <t>ft3</t>
  </si>
  <si>
    <t>ft3 to m3</t>
  </si>
  <si>
    <t>**Flow Rate**</t>
  </si>
  <si>
    <t>m3/d to bbl/d</t>
  </si>
  <si>
    <t>bbl/d</t>
  </si>
  <si>
    <t>bbl/d to m3/d</t>
  </si>
  <si>
    <t>m3/d</t>
  </si>
  <si>
    <t>m3/d to STB/d</t>
  </si>
  <si>
    <t>STB/d</t>
  </si>
  <si>
    <t>STB/d to m3/d</t>
  </si>
  <si>
    <t>sm3/d to Mscf/d</t>
  </si>
  <si>
    <t>Mscf/d</t>
  </si>
  <si>
    <t>Mscf/d to sm3/d</t>
  </si>
  <si>
    <t>sm3/d</t>
  </si>
  <si>
    <t>sm3/d to mmscf/d</t>
  </si>
  <si>
    <t>mmscf/d</t>
  </si>
  <si>
    <t>m3/min to bbl/min</t>
  </si>
  <si>
    <t>bbl/min</t>
  </si>
  <si>
    <t>m3/s to ft3/s</t>
  </si>
  <si>
    <t>ft3/s</t>
  </si>
  <si>
    <t>ft3/d to m3/d</t>
  </si>
  <si>
    <t>m3/h to gal/min</t>
  </si>
  <si>
    <t>gal/min</t>
  </si>
  <si>
    <t>gal/min to m3/h</t>
  </si>
  <si>
    <t>m3/h</t>
  </si>
  <si>
    <t>gal/d to L/d</t>
  </si>
  <si>
    <t>L/d</t>
  </si>
  <si>
    <t>**Velocity**</t>
  </si>
  <si>
    <t>m/s to ft/s</t>
  </si>
  <si>
    <t>ft/s</t>
  </si>
  <si>
    <t>ft/s to m/s</t>
  </si>
  <si>
    <t>m/s</t>
  </si>
  <si>
    <t>m/min to ft/min</t>
  </si>
  <si>
    <t>ft/min</t>
  </si>
  <si>
    <t>ft/min to m/min</t>
  </si>
  <si>
    <t>m/min</t>
  </si>
  <si>
    <t>**Density**</t>
  </si>
  <si>
    <t>kg/m3 to lb/ft3</t>
  </si>
  <si>
    <t>lb/ft3</t>
  </si>
  <si>
    <t>lb/ft3 to kg/m3</t>
  </si>
  <si>
    <t>kg/m3</t>
  </si>
  <si>
    <t>kg/m3 to lb/gal</t>
  </si>
  <si>
    <t>lb/gal</t>
  </si>
  <si>
    <t>g/cm3 to kg/m3</t>
  </si>
  <si>
    <t>**Viscosity**</t>
  </si>
  <si>
    <t>mPa*s to cP</t>
  </si>
  <si>
    <t>cP</t>
  </si>
  <si>
    <t>cP to mPa*s</t>
  </si>
  <si>
    <t>mPa*s</t>
  </si>
  <si>
    <t>**Compressibility**</t>
  </si>
  <si>
    <t>1/kPa to 1/psi</t>
  </si>
  <si>
    <t>1/psi</t>
  </si>
  <si>
    <t>1/psi to 1/kPa</t>
  </si>
  <si>
    <t>1/kPa</t>
  </si>
  <si>
    <t>**Force**</t>
  </si>
  <si>
    <t>N to lbf</t>
  </si>
  <si>
    <t>lbf</t>
  </si>
  <si>
    <t>lbf to N</t>
  </si>
  <si>
    <t>N</t>
  </si>
  <si>
    <t>**Torque**</t>
  </si>
  <si>
    <t>in*lbf to N*m</t>
  </si>
  <si>
    <t>N*m</t>
  </si>
  <si>
    <t>N*m to in*lbf</t>
  </si>
  <si>
    <t>in*lbf</t>
  </si>
  <si>
    <t>**Power**</t>
  </si>
  <si>
    <t>kW to hp</t>
  </si>
  <si>
    <t>hp</t>
  </si>
  <si>
    <t>hp to kW</t>
  </si>
  <si>
    <t>kW</t>
  </si>
  <si>
    <t>**Weight per Length**</t>
  </si>
  <si>
    <t>lb/ft to kg/m</t>
  </si>
  <si>
    <t>kg/m</t>
  </si>
  <si>
    <t>kg/m to lb/ft</t>
  </si>
  <si>
    <t>lb/ft</t>
  </si>
  <si>
    <t>**Interfacial Tension**</t>
  </si>
  <si>
    <t>mN/m to dyne/cm</t>
  </si>
  <si>
    <t>dyne/cm</t>
  </si>
  <si>
    <t>dyne/cm to mN/m</t>
  </si>
  <si>
    <t>mN/m</t>
  </si>
  <si>
    <t>**GOR / Volume Ratios**</t>
  </si>
  <si>
    <t>sm3/sm3 to scf/STB</t>
  </si>
  <si>
    <t>scf/STB</t>
  </si>
  <si>
    <t>scf/STB to sm3/sm3</t>
  </si>
  <si>
    <t>sm3/sm3</t>
  </si>
  <si>
    <t>sm3/m3 to scf/bbl</t>
  </si>
  <si>
    <t>scf/bbl</t>
  </si>
  <si>
    <t>**FVF (Gas)**</t>
  </si>
  <si>
    <t>m3/m3 to bbl/ft3</t>
  </si>
  <si>
    <t>bbl/ft3</t>
  </si>
  <si>
    <t>**Wellbore Storage**</t>
  </si>
  <si>
    <t>m3/kPa to bbl/psi</t>
  </si>
  <si>
    <t>bbl/psi</t>
  </si>
  <si>
    <t>bbl/psi to m3/kPa</t>
  </si>
  <si>
    <t>m3/kPa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</si>
</sst>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utilities.si.unit.conversio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00"/>
  <sheetViews>
    <sheetView workbookViewId="0"/>
  </sheetViews>
  <sheetFormatPr defaultRowHeight="15"/>
  <sheetData>
    <row r="1">
      <c r="A1" s="0" t="s">
        <v>16</v>
      </c>
    </row>
    <row r="3">
      <c r="A3" s="0" t="s">
        <v>17</v>
      </c>
    </row>
    <row r="4">
      <c r="A4" s="0" t="s">
        <v>18</v>
      </c>
      <c r="B4" s="0">
        <f>PO.UnitConverter(1,"kPa","psi")</f>
        <v>0.14503773773020923</v>
      </c>
      <c r="C4" s="0" t="s">
        <v>19</v>
      </c>
    </row>
    <row r="5">
      <c r="A5" s="0" t="s">
        <v>20</v>
      </c>
      <c r="B5" s="0">
        <f>PO.UnitConverter(1,"psi","kPa")</f>
        <v>6.894757293168361</v>
      </c>
      <c r="C5" s="0" t="s">
        <v>21</v>
      </c>
    </row>
    <row r="6">
      <c r="A6" s="0" t="s">
        <v>22</v>
      </c>
      <c r="B6" s="0">
        <f>PO.UnitConverter(1,"kPa/m","psi/ft")</f>
        <v>0.04420750246016777</v>
      </c>
      <c r="C6" s="0" t="s">
        <v>23</v>
      </c>
    </row>
    <row r="7">
      <c r="A7" s="0" t="s">
        <v>24</v>
      </c>
      <c r="B7" s="0">
        <f>PO.UnitConverter(1,"psi/ft","kPa/m")</f>
        <v>22.62059479385945</v>
      </c>
      <c r="C7" s="0" t="s">
        <v>25</v>
      </c>
    </row>
    <row r="9">
      <c r="A9" s="0" t="s">
        <v>26</v>
      </c>
    </row>
    <row r="10">
      <c r="A10" s="0" t="s">
        <v>27</v>
      </c>
      <c r="B10" s="0">
        <f>PO.UnitConverter(1,"degC","degF")</f>
        <v>33.79999999999994</v>
      </c>
      <c r="C10" s="0" t="s">
        <v>28</v>
      </c>
    </row>
    <row r="11">
      <c r="A11" s="0" t="s">
        <v>29</v>
      </c>
      <c r="B11" s="0">
        <f>PO.UnitConverter(1,"degF","degC")</f>
        <v>-17.222222222222214</v>
      </c>
      <c r="C11" s="0" t="s">
        <v>30</v>
      </c>
    </row>
    <row r="12">
      <c r="A12" s="0" t="s">
        <v>31</v>
      </c>
      <c r="B12" s="0">
        <f>PO.UnitConverter(1,"degK","degR")</f>
        <v>1.7999999999999998</v>
      </c>
      <c r="C12" s="0" t="s">
        <v>32</v>
      </c>
    </row>
    <row r="13">
      <c r="A13" s="0" t="s">
        <v>33</v>
      </c>
      <c r="B13" s="0">
        <f>PO.UnitConverter(1,"degR","degK")</f>
        <v>0.5555555555555556</v>
      </c>
      <c r="C13" s="0" t="s">
        <v>34</v>
      </c>
    </row>
    <row r="15">
      <c r="A15" s="0" t="s">
        <v>35</v>
      </c>
    </row>
    <row r="16">
      <c r="A16" s="0" t="s">
        <v>36</v>
      </c>
      <c r="B16" s="0">
        <f>PO.UnitConverter(1,"m","ft")</f>
        <v>3.280839895013123</v>
      </c>
      <c r="C16" s="0" t="s">
        <v>37</v>
      </c>
    </row>
    <row r="17">
      <c r="A17" s="0" t="s">
        <v>38</v>
      </c>
      <c r="B17" s="0">
        <f>PO.UnitConverter(1,"ft","m")</f>
        <v>0.3048</v>
      </c>
      <c r="C17" s="0" t="s">
        <v>39</v>
      </c>
    </row>
    <row r="18">
      <c r="A18" s="0" t="s">
        <v>40</v>
      </c>
      <c r="B18" s="0">
        <f>PO.UnitConverter(1,"cm","in")</f>
        <v>0.3937007874015748</v>
      </c>
      <c r="C18" s="0" t="s">
        <v>41</v>
      </c>
    </row>
    <row r="19">
      <c r="A19" s="0" t="s">
        <v>42</v>
      </c>
      <c r="B19" s="0">
        <f>PO.UnitConverter(1,"in","cm")</f>
        <v>2.54</v>
      </c>
      <c r="C19" s="0" t="s">
        <v>43</v>
      </c>
    </row>
    <row r="20">
      <c r="A20" s="0" t="s">
        <v>44</v>
      </c>
      <c r="B20" s="0">
        <f>PO.UnitConverter(1,"km","mi")</f>
        <v>0.621371192237334</v>
      </c>
      <c r="C20" s="0" t="s">
        <v>45</v>
      </c>
    </row>
    <row r="22">
      <c r="A22" s="0" t="s">
        <v>46</v>
      </c>
    </row>
    <row r="23">
      <c r="A23" s="0" t="s">
        <v>47</v>
      </c>
      <c r="B23" s="0">
        <f>PO.UnitConverter(1,"cm2","in2")</f>
        <v>0.15500031000062003</v>
      </c>
      <c r="C23" s="0" t="s">
        <v>48</v>
      </c>
    </row>
    <row r="24">
      <c r="A24" s="0" t="s">
        <v>49</v>
      </c>
      <c r="B24" s="0">
        <f>PO.UnitConverter(1,"in2","cm2")</f>
        <v>6.4516</v>
      </c>
      <c r="C24" s="0" t="s">
        <v>50</v>
      </c>
    </row>
    <row r="25">
      <c r="A25" s="0" t="s">
        <v>51</v>
      </c>
      <c r="B25" s="0">
        <f>PO.UnitConverter(1,"m2","ft2")</f>
        <v>10.763910416709722</v>
      </c>
      <c r="C25" s="0" t="s">
        <v>52</v>
      </c>
    </row>
    <row r="26">
      <c r="A26" s="0" t="s">
        <v>53</v>
      </c>
      <c r="B26" s="0">
        <f>PO.UnitConverter(1,"m2","acre")</f>
        <v>0.0002471043930466279</v>
      </c>
      <c r="C26" s="0" t="s">
        <v>54</v>
      </c>
    </row>
    <row r="27">
      <c r="A27" s="0" t="s">
        <v>55</v>
      </c>
      <c r="B27" s="0">
        <f>PO.UnitConverter(1,"acre","m2")</f>
        <v>4046.872609874252</v>
      </c>
      <c r="C27" s="0" t="s">
        <v>56</v>
      </c>
    </row>
    <row r="29">
      <c r="A29" s="0" t="s">
        <v>57</v>
      </c>
    </row>
    <row r="30">
      <c r="A30" s="0" t="s">
        <v>58</v>
      </c>
      <c r="B30" s="0">
        <f>PO.UnitConverter(1,"m3","bbl")</f>
        <v>6.289810770432105</v>
      </c>
      <c r="C30" s="0" t="s">
        <v>59</v>
      </c>
    </row>
    <row r="31">
      <c r="A31" s="0" t="s">
        <v>60</v>
      </c>
      <c r="B31" s="0">
        <f>PO.UnitConverter(1,"bbl","m3")</f>
        <v>0.158987294928</v>
      </c>
      <c r="C31" s="0" t="s">
        <v>61</v>
      </c>
    </row>
    <row r="32">
      <c r="A32" s="0" t="s">
        <v>62</v>
      </c>
      <c r="B32" s="0">
        <f>PO.UnitConverter(1,"m3","ft3")</f>
        <v>35.31466672148859</v>
      </c>
      <c r="C32" s="0" t="s">
        <v>63</v>
      </c>
    </row>
    <row r="33">
      <c r="A33" s="0" t="s">
        <v>64</v>
      </c>
      <c r="B33" s="0">
        <f>PO.UnitConverter(1,"ft3","m3")</f>
        <v>0.028316846592</v>
      </c>
      <c r="C33" s="0" t="s">
        <v>61</v>
      </c>
    </row>
    <row r="35">
      <c r="A35" s="0" t="s">
        <v>65</v>
      </c>
    </row>
    <row r="36">
      <c r="A36" s="0" t="s">
        <v>66</v>
      </c>
      <c r="B36" s="0">
        <f>PO.UnitConverter(1,"m3/d","bbl/d")</f>
        <v>6.289810770432104</v>
      </c>
      <c r="C36" s="0" t="s">
        <v>67</v>
      </c>
    </row>
    <row r="37">
      <c r="A37" s="0" t="s">
        <v>68</v>
      </c>
      <c r="B37" s="0">
        <f>PO.UnitConverter(1,"bbl/d","m3/d")</f>
        <v>0.158987294928</v>
      </c>
      <c r="C37" s="0" t="s">
        <v>69</v>
      </c>
    </row>
    <row r="38">
      <c r="A38" s="0" t="s">
        <v>70</v>
      </c>
      <c r="B38" s="0">
        <f>PO.UnitConverter(1,"m3/d","STB/d")</f>
        <v>6.289810770432105</v>
      </c>
      <c r="C38" s="0" t="s">
        <v>71</v>
      </c>
    </row>
    <row r="39">
      <c r="A39" s="0" t="s">
        <v>72</v>
      </c>
      <c r="B39" s="0">
        <f>PO.UnitConverter(1,"STB/d","m3/d")</f>
        <v>0.158987294928</v>
      </c>
      <c r="C39" s="0" t="s">
        <v>69</v>
      </c>
    </row>
    <row r="40">
      <c r="A40" s="0" t="s">
        <v>73</v>
      </c>
      <c r="B40" s="0">
        <f>PO.UnitConverter(1,"sm3/d","Mscf/d")</f>
        <v>0.035314666721488586</v>
      </c>
      <c r="C40" s="0" t="s">
        <v>74</v>
      </c>
    </row>
    <row r="41">
      <c r="A41" s="0" t="s">
        <v>75</v>
      </c>
      <c r="B41" s="0">
        <f>PO.UnitConverter(1,"Mscf/d","sm3/d")</f>
        <v>28.316846592</v>
      </c>
      <c r="C41" s="0" t="s">
        <v>76</v>
      </c>
    </row>
    <row r="42">
      <c r="A42" s="0" t="s">
        <v>77</v>
      </c>
      <c r="B42" s="0">
        <f>PO.UnitConverter(1,"sm3/d","mmscf/d")</f>
        <v>3.5314666721488586E-05</v>
      </c>
      <c r="C42" s="0" t="s">
        <v>78</v>
      </c>
    </row>
    <row r="43">
      <c r="A43" s="0" t="s">
        <v>79</v>
      </c>
      <c r="B43" s="0">
        <f>PO.UnitConverter(1,"m3/min","bbl/min")</f>
        <v>6.289810770432104</v>
      </c>
      <c r="C43" s="0" t="s">
        <v>80</v>
      </c>
    </row>
    <row r="44">
      <c r="A44" s="0" t="s">
        <v>81</v>
      </c>
      <c r="B44" s="0">
        <f>PO.UnitConverter(1,"m3/s","ft3/s")</f>
        <v>35.31466672148859</v>
      </c>
      <c r="C44" s="0" t="s">
        <v>82</v>
      </c>
    </row>
    <row r="45">
      <c r="A45" s="0" t="s">
        <v>83</v>
      </c>
      <c r="B45" s="0">
        <f>PO.UnitConverter(1,"ft3/d","m3/d")</f>
        <v>0.028316846592000004</v>
      </c>
      <c r="C45" s="0" t="s">
        <v>69</v>
      </c>
    </row>
    <row r="46">
      <c r="A46" s="0" t="s">
        <v>84</v>
      </c>
      <c r="B46" s="0">
        <f>PO.UnitConverter(1,"m3/h","gal/min")</f>
        <v>4.402867539302473</v>
      </c>
      <c r="C46" s="0" t="s">
        <v>85</v>
      </c>
    </row>
    <row r="47">
      <c r="A47" s="0" t="s">
        <v>86</v>
      </c>
      <c r="B47" s="0">
        <f>PO.UnitConverter(1,"gal/min","m3/h")</f>
        <v>0.22712470704</v>
      </c>
      <c r="C47" s="0" t="s">
        <v>87</v>
      </c>
    </row>
    <row r="48">
      <c r="A48" s="0" t="s">
        <v>88</v>
      </c>
      <c r="B48" s="0">
        <f>PO.UnitConverter(1,"gal/d","L/d")</f>
        <v>3.785411784</v>
      </c>
      <c r="C48" s="0" t="s">
        <v>89</v>
      </c>
    </row>
    <row r="50">
      <c r="A50" s="0" t="s">
        <v>90</v>
      </c>
    </row>
    <row r="51">
      <c r="A51" s="0" t="s">
        <v>91</v>
      </c>
      <c r="B51" s="0">
        <f>PO.UnitConverter(1,"m/s","ft/s")</f>
        <v>3.280839895013123</v>
      </c>
      <c r="C51" s="0" t="s">
        <v>92</v>
      </c>
    </row>
    <row r="52">
      <c r="A52" s="0" t="s">
        <v>93</v>
      </c>
      <c r="B52" s="0">
        <f>PO.UnitConverter(1,"ft/s","m/s")</f>
        <v>0.3048</v>
      </c>
      <c r="C52" s="0" t="s">
        <v>94</v>
      </c>
    </row>
    <row r="53">
      <c r="A53" s="0" t="s">
        <v>95</v>
      </c>
      <c r="B53" s="0">
        <f>PO.UnitConverter(1,"m/min","ft/min")</f>
        <v>3.280839895013123</v>
      </c>
      <c r="C53" s="0" t="s">
        <v>96</v>
      </c>
    </row>
    <row r="54">
      <c r="A54" s="0" t="s">
        <v>97</v>
      </c>
      <c r="B54" s="0">
        <f>PO.UnitConverter(1,"ft/min","m/min")</f>
        <v>0.3048</v>
      </c>
      <c r="C54" s="0" t="s">
        <v>98</v>
      </c>
    </row>
    <row r="56">
      <c r="A56" s="0" t="s">
        <v>99</v>
      </c>
    </row>
    <row r="57">
      <c r="A57" s="0" t="s">
        <v>100</v>
      </c>
      <c r="B57" s="0">
        <f>PO.UnitConverter(1,"kg/m3","lb/ft3")</f>
        <v>0.062427960576144616</v>
      </c>
      <c r="C57" s="0" t="s">
        <v>101</v>
      </c>
    </row>
    <row r="58">
      <c r="A58" s="0" t="s">
        <v>102</v>
      </c>
      <c r="B58" s="0">
        <f>PO.UnitConverter(1,"lb/ft3","kg/m3")</f>
        <v>16.018463373960138</v>
      </c>
      <c r="C58" s="0" t="s">
        <v>103</v>
      </c>
    </row>
    <row r="59">
      <c r="A59" s="0" t="s">
        <v>104</v>
      </c>
      <c r="B59" s="0">
        <f>PO.UnitConverter(1,"kg/m3","lb/gal")</f>
        <v>0.008345404452019332</v>
      </c>
      <c r="C59" s="0" t="s">
        <v>105</v>
      </c>
    </row>
    <row r="60">
      <c r="A60" s="0" t="s">
        <v>106</v>
      </c>
      <c r="B60" s="0">
        <f>PO.UnitConverter(1,"g/cm3","kg/m3")</f>
        <v>1000</v>
      </c>
      <c r="C60" s="0" t="s">
        <v>103</v>
      </c>
    </row>
    <row r="62">
      <c r="A62" s="0" t="s">
        <v>107</v>
      </c>
    </row>
    <row r="63">
      <c r="A63" s="0" t="s">
        <v>108</v>
      </c>
      <c r="B63" s="0">
        <f>PO.UnitConverter(1,"mPa*s","cP")</f>
        <v>1</v>
      </c>
      <c r="C63" s="0" t="s">
        <v>109</v>
      </c>
    </row>
    <row r="64">
      <c r="A64" s="0" t="s">
        <v>110</v>
      </c>
      <c r="B64" s="0">
        <f>PO.UnitConverter(1,"cP","mPa*s")</f>
        <v>1</v>
      </c>
      <c r="C64" s="0" t="s">
        <v>111</v>
      </c>
    </row>
    <row r="66">
      <c r="A66" s="0" t="s">
        <v>112</v>
      </c>
    </row>
    <row r="67">
      <c r="A67" s="0" t="s">
        <v>113</v>
      </c>
      <c r="B67" s="0">
        <f>PO.UnitConverter(1,"1/kPa","1/psi")</f>
        <v>6.894757293168362</v>
      </c>
      <c r="C67" s="0" t="s">
        <v>114</v>
      </c>
    </row>
    <row r="68">
      <c r="A68" s="0" t="s">
        <v>115</v>
      </c>
      <c r="B68" s="0">
        <f>PO.UnitConverter(1,"1/psi","1/kPa")</f>
        <v>0.1450377377302092</v>
      </c>
      <c r="C68" s="0" t="s">
        <v>116</v>
      </c>
    </row>
    <row r="70">
      <c r="A70" s="0" t="s">
        <v>117</v>
      </c>
    </row>
    <row r="71">
      <c r="A71" s="0" t="s">
        <v>118</v>
      </c>
      <c r="B71" s="0">
        <f>PO.UnitConverter(1,"N","lbf")</f>
        <v>0.2248089430997105</v>
      </c>
      <c r="C71" s="0" t="s">
        <v>119</v>
      </c>
    </row>
    <row r="72">
      <c r="A72" s="0" t="s">
        <v>120</v>
      </c>
      <c r="B72" s="0">
        <f>PO.UnitConverter(1,"lbf","N")</f>
        <v>4.4482216152605</v>
      </c>
      <c r="C72" s="0" t="s">
        <v>121</v>
      </c>
    </row>
    <row r="74">
      <c r="A74" s="0" t="s">
        <v>122</v>
      </c>
    </row>
    <row r="75">
      <c r="A75" s="0" t="s">
        <v>123</v>
      </c>
      <c r="B75" s="0">
        <f>PO.UnitConverter(1,"in*lbf","N*m")</f>
        <v>0.11298482902761668</v>
      </c>
      <c r="C75" s="0" t="s">
        <v>124</v>
      </c>
    </row>
    <row r="76">
      <c r="A76" s="0" t="s">
        <v>125</v>
      </c>
      <c r="B76" s="0">
        <f>PO.UnitConverter(1,"N*m","in*lbf")</f>
        <v>8.850745791327185</v>
      </c>
      <c r="C76" s="0" t="s">
        <v>126</v>
      </c>
    </row>
    <row r="78">
      <c r="A78" s="0" t="s">
        <v>127</v>
      </c>
    </row>
    <row r="79">
      <c r="A79" s="0" t="s">
        <v>128</v>
      </c>
      <c r="B79" s="0">
        <f>PO.UnitConverter(1,"kW","hp")</f>
        <v>1.3410220895950278</v>
      </c>
      <c r="C79" s="0" t="s">
        <v>129</v>
      </c>
    </row>
    <row r="80">
      <c r="A80" s="0" t="s">
        <v>130</v>
      </c>
      <c r="B80" s="0">
        <f>PO.UnitConverter(1,"hp","kW")</f>
        <v>0.7456998715822702</v>
      </c>
      <c r="C80" s="0" t="s">
        <v>131</v>
      </c>
    </row>
    <row r="82">
      <c r="A82" s="0" t="s">
        <v>132</v>
      </c>
    </row>
    <row r="83">
      <c r="A83" s="0" t="s">
        <v>133</v>
      </c>
      <c r="B83" s="0">
        <f>PO.UnitConverter(1,"lb/ft","kg/m")</f>
        <v>1.4881639435695537</v>
      </c>
      <c r="C83" s="0" t="s">
        <v>134</v>
      </c>
    </row>
    <row r="84">
      <c r="A84" s="0" t="s">
        <v>135</v>
      </c>
      <c r="B84" s="0">
        <f>PO.UnitConverter(1,"kg/m","lb/ft")</f>
        <v>0.6719689751395069</v>
      </c>
      <c r="C84" s="0" t="s">
        <v>136</v>
      </c>
    </row>
    <row r="86">
      <c r="A86" s="0" t="s">
        <v>137</v>
      </c>
    </row>
    <row r="87">
      <c r="A87" s="0" t="s">
        <v>138</v>
      </c>
      <c r="B87" s="0">
        <f>PO.UnitConverter(1,"mN/m","dyne/cm")</f>
        <v>1</v>
      </c>
      <c r="C87" s="0" t="s">
        <v>139</v>
      </c>
    </row>
    <row r="88">
      <c r="A88" s="0" t="s">
        <v>140</v>
      </c>
      <c r="B88" s="0">
        <f>PO.UnitConverter(1,"dyne/cm","mN/m")</f>
        <v>1</v>
      </c>
      <c r="C88" s="0" t="s">
        <v>141</v>
      </c>
    </row>
    <row r="90">
      <c r="A90" s="0" t="s">
        <v>142</v>
      </c>
    </row>
    <row r="91">
      <c r="A91" s="0" t="s">
        <v>143</v>
      </c>
      <c r="B91" s="0">
        <f>PO.UnitConverter(1,"sm3/sm3","scf/STB")</f>
        <v>5.614583333333333</v>
      </c>
      <c r="C91" s="0" t="s">
        <v>144</v>
      </c>
    </row>
    <row r="92">
      <c r="A92" s="0" t="s">
        <v>145</v>
      </c>
      <c r="B92" s="0">
        <f>PO.UnitConverter(1,"scf/STB","sm3/sm3")</f>
        <v>0.17810760667903525</v>
      </c>
      <c r="C92" s="0" t="s">
        <v>146</v>
      </c>
    </row>
    <row r="93">
      <c r="A93" s="0" t="s">
        <v>147</v>
      </c>
      <c r="B93" s="0">
        <f>PO.UnitConverter(1,"sm3/m3","scf/bbl")</f>
        <v>5.614583333333333</v>
      </c>
      <c r="C93" s="0" t="s">
        <v>148</v>
      </c>
    </row>
    <row r="95">
      <c r="A95" s="0" t="s">
        <v>149</v>
      </c>
    </row>
    <row r="96">
      <c r="A96" s="0" t="s">
        <v>150</v>
      </c>
      <c r="B96" s="0">
        <f>PO.UnitConverter(1,"m3/m3","bbl/ft3")</f>
        <v>0.17810760667903522</v>
      </c>
      <c r="C96" s="0" t="s">
        <v>151</v>
      </c>
    </row>
    <row r="98">
      <c r="A98" s="0" t="s">
        <v>152</v>
      </c>
    </row>
    <row r="99">
      <c r="A99" s="0" t="s">
        <v>153</v>
      </c>
      <c r="B99" s="0">
        <f>PO.UnitConverter(1,"m3/kPa","bbl/psi")</f>
        <v>43.36671868208566</v>
      </c>
      <c r="C99" s="0" t="s">
        <v>154</v>
      </c>
    </row>
    <row r="100">
      <c r="A100" s="0" t="s">
        <v>155</v>
      </c>
      <c r="B100" s="0">
        <f>PO.UnitConverter(1,"bbl/psi","m3/kPa")</f>
        <v>0.02305915758420269</v>
      </c>
      <c r="C100" s="0" t="s">
        <v>156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 Unit Conversion Reference (61 Pairs)</dc:title>
  <dc:subject>Comprehensive reference of all 61 unit conversion pairs used by the SI lambda wrappers. Each row converts a value of 1 to show the conversion factor between SI/metric and field/imperial units.</dc:subject>
  <cp:category>Utilities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