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activeTab="0"/>
  </bookViews>
  <sheets>
    <sheet name="About" sheetId="1" r:id="rId1"/>
    <sheet name="Blueprint" sheetId="2" r:id="rId3"/>
  </sheets>
  <definedNames>
    <definedName name="L" comment="Pipeline length, miles">Blueprint!$B$10</definedName>
    <definedName name="P_in" comment="Inlet pressure, psia">Blueprint!$B$7</definedName>
    <definedName name="P_min" comment="Minimum delivery pressure, psia">Blueprint!$B$8</definedName>
    <definedName name="Qg" comment="Target flow rate, Mscf/d">Blueprint!$B$9</definedName>
    <definedName name="SG_gas" comment="Gas specific gravity">Blueprint!$B$3</definedName>
    <definedName name="T" comment="Average temperature, degF">Blueprint!$B$4</definedName>
    <definedName name="Ug" comment="Gas viscosity, cP">Blueprint!$B$6</definedName>
    <definedName name="Z" comment="Gas compressibility factor">Blueprint!$B$5</definedName>
  </definedNames>
  <calcPr fullCalcOnLoad="1" fullPrecision="1"/>
</workbook>
</file>

<file path=xl/sharedStrings.xml><?xml version="1.0" encoding="utf-8"?>
<sst xmlns="http://schemas.openxmlformats.org/spreadsheetml/2006/main" count="47" uniqueCount="47">
  <si>
    <t>Id</t>
  </si>
  <si>
    <t>po.sf.gas.pipeline.sizing</t>
  </si>
  <si>
    <t>Name</t>
  </si>
  <si>
    <t>Gas Pipeline Sizing</t>
  </si>
  <si>
    <t>Description</t>
  </si>
  <si>
    <r>
      <rPr>
        <rFont val="Aptos Narrow"/>
        <sz val="11"/>
      </rPr>
      <t>Size a gas pipeline by comparing three diameters across three correlations (Weymouth, Panhandle A, Panhandle B) to find the smallest pipe that delivers the target flow rate with acceptable outlet pressure. Also evaluates how pipeline length affects capacity for the selected diameter.</t>
    </r>
    <r>
      <rPr>
        <rFont val="Aptos Narrow"/>
        <sz val="11"/>
      </rPr>
      <t xml:space="preserve">_x000A_</t>
    </r>
    <r>
      <rPr>
        <rFont val="Aptos Narrow"/>
        <b/>
        <sz val="11"/>
      </rPr>
      <t>Decision criteria:</t>
    </r>
    <r>
      <rPr>
        <rFont val="Aptos Narrow"/>
        <sz val="11"/>
      </rPr>
      <t xml:space="preserve"> Select the smallest diameter where outlet pressure exceeds minimum delivery pressure across all applicable correlations. Check gas velocity stays below erosional limit (~60 ft/s).</t>
    </r>
  </si>
  <si>
    <t>Category</t>
  </si>
  <si>
    <t>Surface Facilities</t>
  </si>
  <si>
    <t>Type</t>
  </si>
  <si>
    <t>worksheet</t>
  </si>
  <si>
    <t>Tags</t>
  </si>
  <si>
    <t>pipeline, gas, sizing, Weymouth, Panhandle, pressure-drop, diameter-selection, flow-capacity</t>
  </si>
  <si>
    <t>Workflow</t>
  </si>
  <si>
    <t xml:space="preserve">- **Inputs**: Gas properties (SG, T, Z, μg), target flow rate, inlet pressure, minimum delivery pressure
- **Step 1**: For each diameter, compute outlet pressure at target rate using all 3 correlations
- **Step 2**: Flag which diameters meet minimum delivery pressure
- **Step 3**: For selected diameter, sweep pipeline length to find maximum reach
- **Output**: Diameter selection table + length sensitivity for the chosen size</t>
  </si>
  <si>
    <t>Website</t>
  </si>
  <si>
    <t>petroleumoffice.com</t>
  </si>
  <si>
    <t>Academic Program</t>
  </si>
  <si>
    <t>petroleumoffice.com/academics</t>
  </si>
  <si>
    <t>Design Parameters</t>
  </si>
  <si>
    <t>Gas Specific Gravity</t>
  </si>
  <si>
    <t>dimensionless</t>
  </si>
  <si>
    <t>Average Temperature</t>
  </si>
  <si>
    <t>degF</t>
  </si>
  <si>
    <t>Compressibility (Z)</t>
  </si>
  <si>
    <t>Gas Viscosity</t>
  </si>
  <si>
    <t>cP</t>
  </si>
  <si>
    <t>Inlet Pressure</t>
  </si>
  <si>
    <t>psia</t>
  </si>
  <si>
    <t>Min Delivery Pressure</t>
  </si>
  <si>
    <t>Target Flow Rate</t>
  </si>
  <si>
    <t>Mscf/d</t>
  </si>
  <si>
    <t>Pipeline Length</t>
  </si>
  <si>
    <t>miles</t>
  </si>
  <si>
    <t>Diameter Screening</t>
  </si>
  <si>
    <t>Pipe ID (in)</t>
  </si>
  <si>
    <t>Weymouth</t>
  </si>
  <si>
    <t>Panhandle A</t>
  </si>
  <si>
    <t>Panhandle B</t>
  </si>
  <si>
    <t>Velocity</t>
  </si>
  <si>
    <t>Pout (psia)</t>
  </si>
  <si>
    <t>(ft/s)</t>
  </si>
  <si>
    <t>Length Sensitivity (8" pipe)</t>
  </si>
  <si>
    <t>Length (mi)</t>
  </si>
  <si>
    <t>Re</t>
  </si>
  <si>
    <t>Flow Capacity (8" x 50 mi)</t>
  </si>
  <si>
    <t>Correlation</t>
  </si>
  <si>
    <t>Capacity (Mscf/d)</t>
  </si>
</sst>
</file>

<file path=xl/styles.xml><?xml version="1.0" encoding="utf-8"?>
<styleSheet xmlns="http://schemas.openxmlformats.org/spreadsheetml/2006/main">
  <numFmts count="0"/>
  <fonts count="3">
    <font>
      <sz val="11"/>
      <name val="Aptos Narrow"/>
    </font>
    <font>
      <u/>
      <sz val="11"/>
      <color rgb="FF0000FF"/>
      <name val="Aptos Narrow"/>
    </font>
    <font>
      <b/>
      <sz val="11"/>
      <name val="Aptos Narrow"/>
    </font>
  </fonts>
  <fills count="2">
    <fill>
      <patternFill patternType="none"/>
    </fill>
    <fill>
      <patternFill patternType="gray125"/>
    </fill>
  </fills>
  <borders count="1">
    <border>
      <left/>
      <right/>
      <top/>
      <bottom/>
      <diagonal/>
    </border>
  </borders>
  <cellStyleXfs count="1">
    <xf numFmtId="0" fontId="0"/>
  </cellStyleXfs>
  <cellXfs count="4">
    <xf numFmtId="0" fontId="0" xfId="0"/>
    <xf numFmtId="0" fontId="2" applyFont="1" applyAlignment="1">
      <alignment horizontal="right" vertical="top"/>
    </xf>
    <xf numFmtId="0" fontId="0" xfId="0" applyAlignment="1">
      <alignment wrapText="1"/>
    </xf>
    <xf numFmtId="0" fontId="1" applyFont="1" applyAlignment="1">
      <alignment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_rels/sheet1.xml.rels><?xml version="1.0" encoding="UTF-8" standalone="yes"?><Relationships xmlns="http://schemas.openxmlformats.org/package/2006/relationships"><Relationship Id="rId1" Type="http://schemas.openxmlformats.org/officeDocument/2006/relationships/hyperlink" Target="https://petroleumoffice.com/blueprint/po.sf.gas.pipeline.sizing" TargetMode="External"/><Relationship Id="rId2" Type="http://schemas.openxmlformats.org/officeDocument/2006/relationships/hyperlink" Target="https://petroleumoffice.com" TargetMode="External"/><Relationship Id="rId3" Type="http://schemas.openxmlformats.org/officeDocument/2006/relationships/hyperlink" Target="https://petroleumoffice.com/academics" TargetMode="Externa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B10"/>
  <sheetViews>
    <sheetView workbookViewId="0" tabSelected="1"/>
  </sheetViews>
  <sheetFormatPr defaultRowHeight="15"/>
  <cols>
    <col min="1" max="1" width="19.151641845703125" customWidth="1"/>
    <col min="2" max="2" width="80" customWidth="1" style="2"/>
  </cols>
  <sheetData>
    <row r="1">
      <c r="A1" s="1" t="s">
        <v>0</v>
      </c>
      <c r="B1" s="3" t="s">
        <v>1</v>
      </c>
    </row>
    <row r="2">
      <c r="A2" s="1" t="s">
        <v>2</v>
      </c>
      <c r="B2" s="2" t="s">
        <v>3</v>
      </c>
    </row>
    <row r="3">
      <c r="A3" s="1" t="s">
        <v>4</v>
      </c>
      <c r="B3" s="2" t="s">
        <v>5</v>
      </c>
    </row>
    <row r="4">
      <c r="A4" s="1" t="s">
        <v>6</v>
      </c>
      <c r="B4" s="2" t="s">
        <v>7</v>
      </c>
    </row>
    <row r="5">
      <c r="A5" s="1" t="s">
        <v>8</v>
      </c>
      <c r="B5" s="2" t="s">
        <v>9</v>
      </c>
    </row>
    <row r="6">
      <c r="A6" s="1" t="s">
        <v>10</v>
      </c>
      <c r="B6" s="2" t="s">
        <v>11</v>
      </c>
    </row>
    <row r="7">
      <c r="A7" s="1" t="s">
        <v>12</v>
      </c>
      <c r="B7" s="2" t="s">
        <v>13</v>
      </c>
    </row>
    <row r="8">
      <c r="A8" s="1"/>
    </row>
    <row r="9">
      <c r="A9" s="1" t="s">
        <v>14</v>
      </c>
      <c r="B9" s="3" t="s">
        <v>15</v>
      </c>
    </row>
    <row r="10">
      <c r="A10" s="1" t="s">
        <v>16</v>
      </c>
      <c r="B10" s="3" t="s">
        <v>17</v>
      </c>
    </row>
  </sheetData>
  <hyperlinks>
    <hyperlink ref="B1" r:id="rId1"/>
    <hyperlink ref="B9" r:id="rId2"/>
    <hyperlink ref="B10" r:id="rId3"/>
  </hyperlink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E34"/>
  <sheetViews>
    <sheetView workbookViewId="0"/>
  </sheetViews>
  <sheetFormatPr defaultRowHeight="15"/>
  <sheetData>
    <row r="1">
      <c r="A1" s="0" t="s">
        <v>3</v>
      </c>
    </row>
    <row r="2">
      <c r="A2" s="0" t="s">
        <v>18</v>
      </c>
    </row>
    <row r="3">
      <c r="A3" s="0" t="s">
        <v>19</v>
      </c>
      <c r="B3" s="0">
        <v>0.65</v>
      </c>
      <c r="C3" s="0" t="s">
        <v>20</v>
      </c>
    </row>
    <row r="4">
      <c r="A4" s="0" t="s">
        <v>21</v>
      </c>
      <c r="B4" s="0">
        <v>80</v>
      </c>
      <c r="C4" s="0" t="s">
        <v>22</v>
      </c>
    </row>
    <row r="5">
      <c r="A5" s="0" t="s">
        <v>23</v>
      </c>
      <c r="B5" s="0">
        <v>0.92</v>
      </c>
      <c r="C5" s="0" t="s">
        <v>20</v>
      </c>
    </row>
    <row r="6">
      <c r="A6" s="0" t="s">
        <v>24</v>
      </c>
      <c r="B6" s="0">
        <v>0.012</v>
      </c>
      <c r="C6" s="0" t="s">
        <v>25</v>
      </c>
    </row>
    <row r="7">
      <c r="A7" s="0" t="s">
        <v>26</v>
      </c>
      <c r="B7" s="0">
        <v>800</v>
      </c>
      <c r="C7" s="0" t="s">
        <v>27</v>
      </c>
    </row>
    <row r="8">
      <c r="A8" s="0" t="s">
        <v>28</v>
      </c>
      <c r="B8" s="0">
        <v>400</v>
      </c>
      <c r="C8" s="0" t="s">
        <v>27</v>
      </c>
    </row>
    <row r="9">
      <c r="A9" s="0" t="s">
        <v>29</v>
      </c>
      <c r="B9" s="0">
        <v>100000</v>
      </c>
      <c r="C9" s="0" t="s">
        <v>30</v>
      </c>
    </row>
    <row r="10">
      <c r="A10" s="0" t="s">
        <v>31</v>
      </c>
      <c r="B10" s="0">
        <v>50</v>
      </c>
      <c r="C10" s="0" t="s">
        <v>32</v>
      </c>
    </row>
    <row r="12">
      <c r="A12" s="0" t="s">
        <v>33</v>
      </c>
    </row>
    <row r="13">
      <c r="A13" s="0" t="s">
        <v>34</v>
      </c>
      <c r="B13" s="0" t="s">
        <v>35</v>
      </c>
      <c r="C13" s="0" t="s">
        <v>36</v>
      </c>
      <c r="D13" s="0" t="s">
        <v>37</v>
      </c>
      <c r="E13" s="0" t="s">
        <v>38</v>
      </c>
    </row>
    <row r="14">
      <c r="B14" s="0" t="s">
        <v>39</v>
      </c>
      <c r="C14" s="0" t="s">
        <v>39</v>
      </c>
      <c r="D14" s="0" t="s">
        <v>39</v>
      </c>
      <c r="E14" s="0" t="s">
        <v>40</v>
      </c>
    </row>
    <row r="15">
      <c r="A15" s="0">
        <v>4</v>
      </c>
      <c r="B15" s="0">
        <f>PO.SF.PL.Gas.Weymouth.Pout($B$9,$B$7,A15,$B$10,$B$3,$B$4,$B$5,1.0)</f>
        <v>334.29914354826775</v>
      </c>
      <c r="C15" s="0">
        <f>PO.SF.PL.Gas.PanhandleA.Pout($B$9,$B$7,A15,$B$10,$B$3,$B$4,$B$5,0.92)</f>
        <v>263.4063665348675</v>
      </c>
      <c r="D15" s="0">
        <f>PO.SF.PL.Gas.PanhandleB.Pout($B$9,$B$7,A15,$B$10,$B$3,$B$4,$B$5,0.95)</f>
        <v>596.5459403871043</v>
      </c>
      <c r="E15" s="0">
        <f>PO.SF.PL.Gas.Vel($B$9,A15,($B$7+B15)/2,$B$4,$B$5)</f>
        <v>328.2247846528139</v>
      </c>
    </row>
    <row r="16">
      <c r="A16" s="0">
        <v>6</v>
      </c>
      <c r="B16" s="0">
        <f>PO.SF.PL.Gas.Weymouth.Pout($B$9,$B$7,A16,$B$10,$B$3,$B$4,$B$5,1.0)</f>
        <v>761.0723462468214</v>
      </c>
      <c r="C16" s="0">
        <f>PO.SF.PL.Gas.PanhandleA.Pout($B$9,$B$7,A16,$B$10,$B$3,$B$4,$B$5,0.92)</f>
        <v>748.5128900688273</v>
      </c>
      <c r="D16" s="0">
        <f>PO.SF.PL.Gas.PanhandleB.Pout($B$9,$B$7,A16,$B$10,$B$3,$B$4,$B$5,0.95)</f>
        <v>775.8760299137163</v>
      </c>
      <c r="E16" s="0">
        <f>PO.SF.PL.Gas.Vel($B$9,A16,($B$7+B16)/2,$B$4,$B$5)</f>
        <v>105.9969643497117</v>
      </c>
    </row>
    <row r="17">
      <c r="A17" s="0">
        <v>8</v>
      </c>
      <c r="B17" s="0">
        <f>PO.SF.PL.Gas.Weymouth.Pout($B$9,$B$7,A17,$B$10,$B$3,$B$4,$B$5,1.0)</f>
        <v>791.7688345126021</v>
      </c>
      <c r="C17" s="0">
        <f>PO.SF.PL.Gas.PanhandleA.Pout($B$9,$B$7,A17,$B$10,$B$3,$B$4,$B$5,0.92)</f>
        <v>787.5709309934256</v>
      </c>
      <c r="D17" s="0">
        <f>PO.SF.PL.Gas.PanhandleB.Pout($B$9,$B$7,A17,$B$10,$B$3,$B$4,$B$5,0.95)</f>
        <v>794.277143100501</v>
      </c>
      <c r="E17" s="0">
        <f>PO.SF.PL.Gas.Vel($B$9,A17,($B$7+B17)/2,$B$4,$B$5)</f>
        <v>58.473486232848764</v>
      </c>
    </row>
    <row r="18">
      <c r="A18" s="0">
        <v>10</v>
      </c>
      <c r="B18" s="0">
        <f>PO.SF.PL.Gas.Weymouth.Pout($B$9,$B$7,A18,$B$10,$B$3,$B$4,$B$5,1.0)</f>
        <v>797.5051429708807</v>
      </c>
      <c r="C18" s="0">
        <f>PO.SF.PL.Gas.PanhandleA.Pout($B$9,$B$7,A18,$B$10,$B$3,$B$4,$B$5,0.92)</f>
        <v>795.8140232760384</v>
      </c>
      <c r="D18" s="0">
        <f>PO.SF.PL.Gas.PanhandleB.Pout($B$9,$B$7,A18,$B$10,$B$3,$B$4,$B$5,0.95)</f>
        <v>798.1127927085151</v>
      </c>
      <c r="E18" s="0">
        <f>PO.SF.PL.Gas.Vel($B$9,A18,($B$7+B18)/2,$B$4,$B$5)</f>
        <v>37.28865287337985</v>
      </c>
    </row>
    <row r="19">
      <c r="A19" s="0">
        <v>12</v>
      </c>
      <c r="B19" s="0">
        <f>PO.SF.PL.Gas.Weymouth.Pout($B$9,$B$7,A19,$B$10,$B$3,$B$4,$B$5,1.0)</f>
        <v>799.0574076877559</v>
      </c>
      <c r="C19" s="0">
        <f>PO.SF.PL.Gas.PanhandleA.Pout($B$9,$B$7,A19,$B$10,$B$3,$B$4,$B$5,0.92)</f>
        <v>798.2750011942978</v>
      </c>
      <c r="D19" s="0">
        <f>PO.SF.PL.Gas.PanhandleB.Pout($B$9,$B$7,A19,$B$10,$B$3,$B$4,$B$5,0.95)</f>
        <v>799.2366684527137</v>
      </c>
      <c r="E19" s="0">
        <f>PO.SF.PL.Gas.Vel($B$9,A19,($B$7+B19)/2,$B$4,$B$5)</f>
        <v>25.869760684782708</v>
      </c>
    </row>
    <row r="21">
      <c r="A21" s="0" t="s">
        <v>41</v>
      </c>
    </row>
    <row r="22">
      <c r="A22" s="0" t="s">
        <v>42</v>
      </c>
      <c r="B22" s="0" t="s">
        <v>35</v>
      </c>
      <c r="C22" s="0" t="s">
        <v>36</v>
      </c>
      <c r="D22" s="0" t="s">
        <v>37</v>
      </c>
      <c r="E22" s="0" t="s">
        <v>43</v>
      </c>
    </row>
    <row r="23">
      <c r="B23" s="0" t="s">
        <v>39</v>
      </c>
      <c r="C23" s="0" t="s">
        <v>39</v>
      </c>
      <c r="D23" s="0" t="s">
        <v>39</v>
      </c>
    </row>
    <row r="24">
      <c r="A24" s="0">
        <v>10</v>
      </c>
      <c r="B24" s="0">
        <f>PO.SF.PL.Gas.Weymouth.Pout($B$9,$B$7,8,A24,$B$3,$B$4,$B$5,1.0)</f>
        <v>798.3605560528957</v>
      </c>
      <c r="C24" s="0">
        <f>PO.SF.PL.Gas.PanhandleA.Pout($B$9,$B$7,8,A24,$B$3,$B$4,$B$5,0.92)</f>
        <v>797.5296823750011</v>
      </c>
      <c r="D24" s="0">
        <f>PO.SF.PL.Gas.PanhandleB.Pout($B$9,$B$7,8,A24,$B$3,$B$4,$B$5,0.95)</f>
        <v>798.8587084149354</v>
      </c>
      <c r="E24" s="0">
        <f>PO.SF.PL.Gas.Re($B$9,8,$B$3,$B$6)</f>
        <v>13602604.166666666</v>
      </c>
    </row>
    <row r="25">
      <c r="A25" s="0">
        <v>25</v>
      </c>
      <c r="B25" s="0">
        <f>PO.SF.PL.Gas.Weymouth.Pout($B$9,$B$7,8,A25,$B$3,$B$4,$B$5,1.0)</f>
        <v>795.8950581909164</v>
      </c>
      <c r="C25" s="0">
        <f>PO.SF.PL.Gas.PanhandleA.Pout($B$9,$B$7,8,A25,$B$3,$B$4,$B$5,0.92)</f>
        <v>793.8097918726662</v>
      </c>
      <c r="D25" s="0">
        <f>PO.SF.PL.Gas.PanhandleB.Pout($B$9,$B$7,8,A25,$B$3,$B$4,$B$5,0.95)</f>
        <v>797.1437072610854</v>
      </c>
      <c r="E25" s="0">
        <f>PO.SF.PL.Gas.Re($B$9,8,$B$3,$B$6)</f>
        <v>13602604.166666666</v>
      </c>
    </row>
    <row r="26">
      <c r="A26" s="0">
        <v>50</v>
      </c>
      <c r="B26" s="0">
        <f>PO.SF.PL.Gas.Weymouth.Pout($B$9,$B$7,8,A26,$B$3,$B$4,$B$5,1.0)</f>
        <v>791.7688345126021</v>
      </c>
      <c r="C26" s="0">
        <f>PO.SF.PL.Gas.PanhandleA.Pout($B$9,$B$7,8,A26,$B$3,$B$4,$B$5,0.92)</f>
        <v>787.5709309934256</v>
      </c>
      <c r="D26" s="0">
        <f>PO.SF.PL.Gas.PanhandleB.Pout($B$9,$B$7,8,A26,$B$3,$B$4,$B$5,0.95)</f>
        <v>794.277143100501</v>
      </c>
      <c r="E26" s="0">
        <f>PO.SF.PL.Gas.Re($B$9,8,$B$3,$B$6)</f>
        <v>13602604.166666666</v>
      </c>
    </row>
    <row r="27">
      <c r="A27" s="0">
        <v>75</v>
      </c>
      <c r="B27" s="0">
        <f>PO.SF.PL.Gas.Weymouth.Pout($B$9,$B$7,8,A27,$B$3,$B$4,$B$5,1.0)</f>
        <v>787.6209944879369</v>
      </c>
      <c r="C27" s="0">
        <f>PO.SF.PL.Gas.PanhandleA.Pout($B$9,$B$7,8,A27,$B$3,$B$4,$B$5,0.92)</f>
        <v>781.2822518263017</v>
      </c>
      <c r="D27" s="0">
        <f>PO.SF.PL.Gas.PanhandleB.Pout($B$9,$B$7,8,A27,$B$3,$B$4,$B$5,0.95)</f>
        <v>791.400195904601</v>
      </c>
      <c r="E27" s="0">
        <f>PO.SF.PL.Gas.Re($B$9,8,$B$3,$B$6)</f>
        <v>13602604.166666666</v>
      </c>
    </row>
    <row r="28">
      <c r="A28" s="0">
        <v>100</v>
      </c>
      <c r="B28" s="0">
        <f>PO.SF.PL.Gas.Weymouth.Pout($B$9,$B$7,8,A28,$B$3,$B$4,$B$5,1.0)</f>
        <v>783.4511947855391</v>
      </c>
      <c r="C28" s="0">
        <f>PO.SF.PL.Gas.PanhandleA.Pout($B$9,$B$7,8,A28,$B$3,$B$4,$B$5,0.92)</f>
        <v>774.9425415420826</v>
      </c>
      <c r="D28" s="0">
        <f>PO.SF.PL.Gas.PanhandleB.Pout($B$9,$B$7,8,A28,$B$3,$B$4,$B$5,0.95)</f>
        <v>788.5127520235723</v>
      </c>
      <c r="E28" s="0">
        <f>PO.SF.PL.Gas.Re($B$9,8,$B$3,$B$6)</f>
        <v>13602604.166666666</v>
      </c>
    </row>
    <row r="30">
      <c r="A30" s="0" t="s">
        <v>44</v>
      </c>
    </row>
    <row r="31">
      <c r="A31" s="0" t="s">
        <v>45</v>
      </c>
      <c r="B31" s="0" t="s">
        <v>46</v>
      </c>
    </row>
    <row r="32">
      <c r="A32" s="0" t="s">
        <v>35</v>
      </c>
      <c r="B32" s="0">
        <f>PO.SF.PL.Gas.Weymouth.Rate($B$7,$B$8,8,$B$10,$B$3,$B$4,$B$5,1.0)</f>
        <v>605271.1213675493</v>
      </c>
    </row>
    <row r="33">
      <c r="A33" s="0" t="s">
        <v>36</v>
      </c>
      <c r="B33" s="0">
        <f>PO.SF.PL.Gas.PanhandleA.Rate($B$7,$B$8,8,$B$10,$B$3,$B$4,$B$5,0.92)</f>
        <v>559301.3766049081</v>
      </c>
    </row>
    <row r="34">
      <c r="A34" s="0" t="s">
        <v>37</v>
      </c>
      <c r="B34" s="0">
        <f>PO.SF.PL.Gas.PanhandleB.Rate($B$7,$B$8,8,$B$10,$B$3,$B$4,$B$5,0.95)</f>
        <v>754645.3683452567</v>
      </c>
    </row>
  </sheetData>
  <headerFooter/>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Company>https://petroleumoffice.com</Company>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 Pipeline Sizing</dc:title>
  <dc:subject>Size a gas pipeline by comparing three diameters across three correlations (Weymouth, Panhandle A, Panhandle B) to find the smallest pipe that delivers the target flow rate with acceptable outlet pressure. Also evaluates how pipeline length affects capacity for the selected diameter.</dc:subject>
  <cp:category>Surface Facilities</cp:category>
  <cp:keywords>EPPlus noncommercial use</cp:keywords>
  <dc:creator>PetroleumOffice</dc:creator>
  <dc:description>This workbook has been created with EPPlus licensed to PetroleumOffice under The Polyform Noncommercial License: See https://polyformproject.org/licenses/noncommercial/1.0.0</dc:description>
</cp:coreProperties>
</file>

<file path=docProps/custom.xml><?xml version="1.0" encoding="utf-8"?>
<Properties xmlns:vt="http://schemas.openxmlformats.org/officeDocument/2006/docPropsVTypes" xmlns="http://schemas.openxmlformats.org/officeDocument/2006/custom-properties"/>
</file>