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text/plain" PartName="/EPPlusLicense.txt"/>
  <Override ContentType="application/vnd.openxmlformats-officedocument.spreadsheetml.sheetMetadata+xml" PartName="/xl/metadata.xml"/>
  <Override ContentType="application/vnd.ms-excel.rdrichvaluetypes+xml" PartName="/xl/richData/rdRichValueTypes.xml"/>
  <Override ContentType="application/vnd.ms-excel.rdrichvaluestructure+xml" PartName="/xl/richData/rdrichvaluestructure.xml"/>
  <Override ContentType="application/vnd.ms-excel.rdrichvalue+xml" PartName="/xl/richData/rdrichvalue.xml"/>
  <Override ContentType="application/vnd.ms-excel.rdarray+xml" PartName="/xl/richData/rdarray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bout" sheetId="1" r:id="rId1"/>
    <sheet name="Blueprint" sheetId="2" r:id="rId3"/>
  </sheets>
  <definedNames>
    <definedName name="No" comment="Corey oil exponent">Blueprint!$B$3</definedName>
    <definedName name="Nw" comment="Corey water exponent">Blueprint!$B$4</definedName>
  </definedNames>
  <calcPr fullCalcOnLoad="1" fullPrecision="1"/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<sst xmlns="http://schemas.openxmlformats.org/spreadsheetml/2006/main" count="40" uniqueCount="40">
  <si>
    <t>Id</t>
  </si>
  <si>
    <t>po.scal.endpoint.analysis</t>
  </si>
  <si>
    <t>Name</t>
  </si>
  <si>
    <t>SCAL Endpoint Analysis</t>
  </si>
  <si>
    <t>Description</t>
  </si>
  <si>
    <r>
      <rPr>
        <rFont val="Aptos Narrow"/>
        <sz val="11"/>
      </rPr>
      <t>Tabulate SCAL endpoint data from multiple core plugs (Swi, Sorw, Krow@Swi, Krw@Sorw), apply user-defined Corey exponents, and generate model relative permeability curves. This is the "lab data to simulation input" workflow — taking raw core measurements and producing smooth kr curves for reservoir simulation.</t>
    </r>
    <r>
      <rPr>
        <rFont val="Aptos Narrow"/>
        <sz val="11"/>
      </rPr>
      <t xml:space="preserve">_x000A_</t>
    </r>
    <r>
      <rPr>
        <rFont val="Aptos Narrow"/>
        <b/>
        <sz val="11"/>
      </rPr>
      <t>Quality check:</t>
    </r>
    <r>
      <rPr>
        <rFont val="Aptos Narrow"/>
        <sz val="11"/>
      </rPr>
      <t xml:space="preserve"> Compare model curves against plug endpoints to verify that Corey exponents honor the measured data. Adjust No and Nw until the model matches lab observations.</t>
    </r>
  </si>
  <si>
    <t>Category</t>
  </si>
  <si>
    <t>Special Core Analysis</t>
  </si>
  <si>
    <t>Type</t>
  </si>
  <si>
    <t>worksheet</t>
  </si>
  <si>
    <t>Tags</t>
  </si>
  <si>
    <t>SCAL, endpoint, Corey, relative-permeability, core-data, normalization, simulation-input</t>
  </si>
  <si>
    <t>Workflow</t>
  </si>
  <si>
    <t xml:space="preserve">- **Inputs**: Core plug endpoints (3 plugs) and Corey exponents
- **Step 1**: Average endpoint values across plugs
- **Step 2**: Generate Corey kr curves using averaged endpoints
- **Step 3**: Verify model honors plug data at endpoints
- **Output**: Corey kr model curves ready for simulation input</t>
  </si>
  <si>
    <t>Website</t>
  </si>
  <si>
    <t>petroleumoffice.com</t>
  </si>
  <si>
    <t>Academic Program</t>
  </si>
  <si>
    <t>petroleumoffice.com/academics</t>
  </si>
  <si>
    <t>Corey Exponents</t>
  </si>
  <si>
    <t>Oil Exponent (No)</t>
  </si>
  <si>
    <t>Water Exponent (Nw)</t>
  </si>
  <si>
    <t>Core Plug Endpoints</t>
  </si>
  <si>
    <t>Plug 1</t>
  </si>
  <si>
    <t>Plug 2</t>
  </si>
  <si>
    <t>Plug 3</t>
  </si>
  <si>
    <t>Average</t>
  </si>
  <si>
    <t>Swi (fraction)</t>
  </si>
  <si>
    <t>Sorw (fraction)</t>
  </si>
  <si>
    <t>Krow @ Swi</t>
  </si>
  <si>
    <t>Krw @ Sorw</t>
  </si>
  <si>
    <t>Corey Model Curves</t>
  </si>
  <si>
    <t>Sw</t>
  </si>
  <si>
    <t>Krow</t>
  </si>
  <si>
    <t>Krw</t>
  </si>
  <si>
    <t>Krow+Krw</t>
  </si>
  <si>
    <t>Summary</t>
  </si>
  <si>
    <t>Crossover Sw</t>
  </si>
  <si>
    <t>fraction</t>
  </si>
  <si>
    <t>Mobile Sw range</t>
  </si>
  <si>
    <t>to</t>
  </si>
</sst>
</file>

<file path=xl/styles.xml><?xml version="1.0" encoding="utf-8"?>
<styleSheet xmlns="http://schemas.openxmlformats.org/spreadsheetml/2006/main">
  <numFmts count="0"/>
  <fonts count="3">
    <font>
      <sz val="11"/>
      <name val="Aptos Narrow"/>
    </font>
    <font>
      <u/>
      <sz val="11"/>
      <color rgb="FF0000FF"/>
      <name val="Aptos Narrow"/>
    </font>
    <font>
      <b/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4">
    <xf numFmtId="0" fontId="0" xfId="0"/>
    <xf numFmtId="0" fontId="2" applyFont="1" applyAlignment="1">
      <alignment horizontal="right" vertical="top"/>
    </xf>
    <xf numFmtId="0" fontId="0" xfId="0" applyAlignment="1">
      <alignment wrapText="1"/>
    </xf>
    <xf numFmtId="0" fontId="1" applyFont="1" applyAlignment="1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eetMetadata" Target="/xl/metadata.xml"/><Relationship Id="rId5" Type="http://schemas.microsoft.com/office/2017/06/relationships/rdRichValueTypes" Target="/xl/richData/rdRichValueTypes.xml"/><Relationship Id="rId6" Type="http://schemas.microsoft.com/office/2017/06/relationships/rdRichValueStructure" Target="/xl/richData/rdrichvaluestructure.xml"/><Relationship Id="rId7" Type="http://schemas.microsoft.com/office/2017/06/relationships/rdRichValue" Target="/xl/richData/rdrichvalue.xml"/><Relationship Id="rId8" Type="http://schemas.microsoft.com/office/2017/06/relationships/rdArray" Target="/xl/richData/rdarray.xml"/><Relationship Id="rId9" Type="http://schemas.openxmlformats.org/officeDocument/2006/relationships/sharedStrings" Target="sharedString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/>
</rvTypesInfo>
</file>

<file path=xl/richData/rdarray.xml><?xml version="1.0" encoding="utf-8"?>
<arrayData xmlns="http://schemas.microsoft.com/office/spreadsheetml/2017/richdata2" count="0"/>
</file>

<file path=xl/richData/rdrichvalue.xml><?xml version="1.0" encoding="utf-8"?>
<rvData xmlns="http://schemas.microsoft.com/office/spreadsheetml/2017/richdata" count="0"/>
</file>

<file path=xl/richData/rdrichvaluestructure.xml><?xml version="1.0" encoding="utf-8"?>
<rvStructures xmlns="http://schemas.microsoft.com/office/spreadsheetml/2017/richdata" count="0"/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petroleumoffice.com/blueprint/po.scal.endpoint.analysis" TargetMode="External"/><Relationship Id="rId2" Type="http://schemas.openxmlformats.org/officeDocument/2006/relationships/hyperlink" Target="https://petroleumoffice.com" TargetMode="External"/><Relationship Id="rId3" Type="http://schemas.openxmlformats.org/officeDocument/2006/relationships/hyperlink" Target="https://petroleumoffice.com/academics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B10"/>
  <sheetViews>
    <sheetView workbookViewId="0" tabSelected="1"/>
  </sheetViews>
  <sheetFormatPr defaultRowHeight="15"/>
  <cols>
    <col min="1" max="1" width="19.151641845703125" customWidth="1"/>
    <col min="2" max="2" width="80" customWidth="1" style="2"/>
  </cols>
  <sheetData>
    <row r="1">
      <c r="A1" s="1" t="s">
        <v>0</v>
      </c>
      <c r="B1" s="3" t="s">
        <v>1</v>
      </c>
    </row>
    <row r="2">
      <c r="A2" s="1" t="s">
        <v>2</v>
      </c>
      <c r="B2" s="2" t="s">
        <v>3</v>
      </c>
    </row>
    <row r="3">
      <c r="A3" s="1" t="s">
        <v>4</v>
      </c>
      <c r="B3" s="2" t="s">
        <v>5</v>
      </c>
    </row>
    <row r="4">
      <c r="A4" s="1" t="s">
        <v>6</v>
      </c>
      <c r="B4" s="2" t="s">
        <v>7</v>
      </c>
    </row>
    <row r="5">
      <c r="A5" s="1" t="s">
        <v>8</v>
      </c>
      <c r="B5" s="2" t="s">
        <v>9</v>
      </c>
    </row>
    <row r="6">
      <c r="A6" s="1" t="s">
        <v>10</v>
      </c>
      <c r="B6" s="2" t="s">
        <v>11</v>
      </c>
    </row>
    <row r="7">
      <c r="A7" s="1" t="s">
        <v>12</v>
      </c>
      <c r="B7" s="2" t="s">
        <v>13</v>
      </c>
    </row>
    <row r="8">
      <c r="A8" s="1"/>
    </row>
    <row r="9">
      <c r="A9" s="1" t="s">
        <v>14</v>
      </c>
      <c r="B9" s="3" t="s">
        <v>15</v>
      </c>
    </row>
    <row r="10">
      <c r="A10" s="1" t="s">
        <v>16</v>
      </c>
      <c r="B10" s="3" t="s">
        <v>17</v>
      </c>
    </row>
  </sheetData>
  <hyperlinks>
    <hyperlink ref="B1" r:id="rId1"/>
    <hyperlink ref="B9" r:id="rId2"/>
    <hyperlink ref="B10" r:id="rId3"/>
  </hyperlinks>
  <headerFooter/>
</worksheet>
</file>

<file path=xl/worksheets/sheet2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E29"/>
  <sheetViews>
    <sheetView workbookViewId="0"/>
  </sheetViews>
  <sheetFormatPr defaultRowHeight="15"/>
  <sheetData>
    <row r="1">
      <c r="A1" s="0" t="s">
        <v>3</v>
      </c>
    </row>
    <row r="2">
      <c r="A2" s="0" t="s">
        <v>18</v>
      </c>
    </row>
    <row r="3">
      <c r="A3" s="0" t="s">
        <v>19</v>
      </c>
      <c r="B3" s="0">
        <v>3</v>
      </c>
    </row>
    <row r="4">
      <c r="A4" s="0" t="s">
        <v>20</v>
      </c>
      <c r="B4" s="0">
        <v>2.5</v>
      </c>
    </row>
    <row r="6">
      <c r="A6" s="0" t="s">
        <v>21</v>
      </c>
      <c r="B6" s="0" t="s">
        <v>22</v>
      </c>
      <c r="C6" s="0" t="s">
        <v>23</v>
      </c>
      <c r="D6" s="0" t="s">
        <v>24</v>
      </c>
      <c r="E6" s="0" t="s">
        <v>25</v>
      </c>
    </row>
    <row r="7">
      <c r="A7" s="0" t="s">
        <v>26</v>
      </c>
      <c r="B7" s="0">
        <v>0.2</v>
      </c>
      <c r="C7" s="0">
        <v>0.18</v>
      </c>
      <c r="D7" s="0">
        <v>0.22</v>
      </c>
      <c r="E7" s="0">
        <f>AVERAGE(B7:D7)</f>
        <v>0.19999999999999998</v>
      </c>
    </row>
    <row r="8">
      <c r="A8" s="0" t="s">
        <v>27</v>
      </c>
      <c r="B8" s="0">
        <v>0.25</v>
      </c>
      <c r="C8" s="0">
        <v>0.22</v>
      </c>
      <c r="D8" s="0">
        <v>0.28</v>
      </c>
      <c r="E8" s="0">
        <f>AVERAGE(B8:D8)</f>
        <v>0.25</v>
      </c>
    </row>
    <row r="9">
      <c r="A9" s="0" t="s">
        <v>28</v>
      </c>
      <c r="B9" s="0">
        <v>1</v>
      </c>
      <c r="C9" s="0">
        <v>0.95</v>
      </c>
      <c r="D9" s="0">
        <v>1</v>
      </c>
      <c r="E9" s="0">
        <f>AVERAGE(B9:D9)</f>
        <v>0.9833333333333334</v>
      </c>
    </row>
    <row r="10">
      <c r="A10" s="0" t="s">
        <v>29</v>
      </c>
      <c r="B10" s="0">
        <v>0.3</v>
      </c>
      <c r="C10" s="0">
        <v>0.35</v>
      </c>
      <c r="D10" s="0">
        <v>0.28</v>
      </c>
      <c r="E10" s="0">
        <f>AVERAGE(B10:D10)</f>
        <v>0.31</v>
      </c>
    </row>
    <row r="12">
      <c r="A12" s="0" t="s">
        <v>30</v>
      </c>
    </row>
    <row r="13">
      <c r="A13" s="0" t="s">
        <v>31</v>
      </c>
      <c r="B13" s="0" t="s">
        <v>32</v>
      </c>
      <c r="C13" s="0" t="s">
        <v>33</v>
      </c>
      <c r="D13" s="0" t="s">
        <v>34</v>
      </c>
    </row>
    <row r="14">
      <c r="A14" s="0">
        <v>0.2</v>
      </c>
      <c r="B14" s="0">
        <f>PO.SCAL.Corey.Krow(A14,$E$7,$E$8,$E$9,$B$3)</f>
        <v>0.9833333333333334</v>
      </c>
      <c r="C14" s="0">
        <f>PO.SCAL.Corey.Krw(A14,$E$7,$E$8,$E$10,$B$4)</f>
        <v>5.608291339865723E-42</v>
      </c>
      <c r="D14" s="0">
        <f>B14+C14</f>
        <v>0.9833333333333334</v>
      </c>
    </row>
    <row r="15">
      <c r="A15" s="0">
        <v>0.25</v>
      </c>
      <c r="B15" s="0">
        <f>PO.SCAL.Corey.Krow(A15,$E$7,$E$8,$E$9,$B$3)</f>
        <v>0.738792887553218</v>
      </c>
      <c r="C15" s="0">
        <f>PO.SCAL.Corey.Krw(A15,$E$7,$E$8,$E$10,$B$4)</f>
        <v>0.0007724670811496428</v>
      </c>
      <c r="D15" s="0">
        <f>B15+C15</f>
        <v>0.7395653546343677</v>
      </c>
    </row>
    <row r="16">
      <c r="A16" s="0">
        <v>0.3</v>
      </c>
      <c r="B16" s="0">
        <f>PO.SCAL.Corey.Krow(A16,$E$7,$E$8,$E$9,$B$3)</f>
        <v>0.5385800150262959</v>
      </c>
      <c r="C16" s="0">
        <f>PO.SCAL.Corey.Krw(A16,$E$7,$E$8,$E$10,$B$4)</f>
        <v>0.00436973369059433</v>
      </c>
      <c r="D16" s="0">
        <f>B16+C16</f>
        <v>0.5429497487168903</v>
      </c>
    </row>
    <row r="17">
      <c r="A17" s="0">
        <v>0.35</v>
      </c>
      <c r="B17" s="0">
        <f>PO.SCAL.Corey.Krow(A17,$E$7,$E$8,$E$9,$B$3)</f>
        <v>0.37826195842724775</v>
      </c>
      <c r="C17" s="0">
        <f>PO.SCAL.Corey.Krw(A17,$E$7,$E$8,$E$10,$B$4)</f>
        <v>0.0120415700855305</v>
      </c>
      <c r="D17" s="0">
        <f>B17+C17</f>
        <v>0.3903035285127783</v>
      </c>
    </row>
    <row r="18">
      <c r="A18" s="0">
        <v>0.4</v>
      </c>
      <c r="B18" s="0">
        <f>PO.SCAL.Corey.Krow(A18,$E$7,$E$8,$E$9,$B$3)</f>
        <v>0.2534059604307537</v>
      </c>
      <c r="C18" s="0">
        <f>PO.SCAL.Corey.Krw(A18,$E$7,$E$8,$E$10,$B$4)</f>
        <v>0.02471894659678857</v>
      </c>
      <c r="D18" s="0">
        <f>B18+C18</f>
        <v>0.2781249070275423</v>
      </c>
    </row>
    <row r="19">
      <c r="A19" s="0">
        <v>0.45</v>
      </c>
      <c r="B19" s="0">
        <f>PO.SCAL.Corey.Krow(A19,$E$7,$E$8,$E$9,$B$3)</f>
        <v>0.15957926371149508</v>
      </c>
      <c r="C19" s="0">
        <f>PO.SCAL.Corey.Krw(A19,$E$7,$E$8,$E$10,$B$4)</f>
        <v>0.04318222259578616</v>
      </c>
      <c r="D19" s="0">
        <f>B19+C19</f>
        <v>0.20276148630728125</v>
      </c>
    </row>
    <row r="20">
      <c r="A20" s="0">
        <v>0.5</v>
      </c>
      <c r="B20" s="0">
        <f>PO.SCAL.Corey.Krow(A20,$E$7,$E$8,$E$9,$B$3)</f>
        <v>0.09234911094415223</v>
      </c>
      <c r="C20" s="0">
        <f>PO.SCAL.Corey.Krw(A20,$E$7,$E$8,$E$10,$B$4)</f>
        <v>0.06811740690889358</v>
      </c>
      <c r="D20" s="0">
        <f>B20+C20</f>
        <v>0.1604665178530458</v>
      </c>
    </row>
    <row r="21">
      <c r="A21" s="0">
        <v>0.55</v>
      </c>
      <c r="B21" s="0">
        <f>PO.SCAL.Corey.Krow(A21,$E$7,$E$8,$E$9,$B$3)</f>
        <v>0.04728274480340593</v>
      </c>
      <c r="C21" s="0">
        <f>PO.SCAL.Corey.Krw(A21,$E$7,$E$8,$E$10,$B$4)</f>
        <v>0.10014403384258933</v>
      </c>
      <c r="D21" s="0">
        <f>B21+C21</f>
        <v>0.14742677864599524</v>
      </c>
    </row>
    <row r="22">
      <c r="A22" s="0">
        <v>0.6</v>
      </c>
      <c r="B22" s="0">
        <f>PO.SCAL.Corey.Krow(A22,$E$7,$E$8,$E$9,$B$3)</f>
        <v>0.019947407963936886</v>
      </c>
      <c r="C22" s="0">
        <f>PO.SCAL.Corey.Krw(A22,$E$7,$E$8,$E$10,$B$4)</f>
        <v>0.13983147809901855</v>
      </c>
      <c r="D22" s="0">
        <f>B22+C22</f>
        <v>0.15977888606295543</v>
      </c>
    </row>
    <row r="23">
      <c r="A23" s="0">
        <v>0.65</v>
      </c>
      <c r="B23" s="0">
        <f>PO.SCAL.Corey.Krow(A23,$E$7,$E$8,$E$9,$B$3)</f>
        <v>0.005910343100425741</v>
      </c>
      <c r="C23" s="0">
        <f>PO.SCAL.Corey.Krw(A23,$E$7,$E$8,$E$10,$B$4)</f>
        <v>0.1877095007193631</v>
      </c>
      <c r="D23" s="0">
        <f>B23+C23</f>
        <v>0.19361984381978883</v>
      </c>
    </row>
    <row r="24">
      <c r="A24" s="0">
        <v>0.7</v>
      </c>
      <c r="B24" s="0">
        <f>PO.SCAL.Corey.Krow(A24,$E$7,$E$8,$E$9,$B$3)</f>
        <v>0.000738792887553219</v>
      </c>
      <c r="C24" s="0">
        <f>PO.SCAL.Corey.Krw(A24,$E$7,$E$8,$E$10,$B$4)</f>
        <v>0.24427553939349883</v>
      </c>
      <c r="D24" s="0">
        <f>B24+C24</f>
        <v>0.24501433228105204</v>
      </c>
    </row>
    <row r="25">
      <c r="A25" s="0">
        <v>0.75</v>
      </c>
      <c r="B25" s="0">
        <f>PO.SCAL.Corey.Krow(A25,$E$7,$E$8,$E$9,$B$3)</f>
        <v>0</v>
      </c>
      <c r="C25" s="0">
        <f>PO.SCAL.Corey.Krw(A25,$E$7,$E$8,$E$10,$B$4)</f>
        <v>0.31</v>
      </c>
      <c r="D25" s="0">
        <f>B25+C25</f>
        <v>0.31</v>
      </c>
    </row>
    <row r="27">
      <c r="A27" s="0" t="s">
        <v>35</v>
      </c>
    </row>
    <row r="28">
      <c r="A28" s="0" t="s">
        <v>36</v>
      </c>
      <c r="B28" s="0" cm="1">
        <f ref="B28:B28" t="array">MIN(IF(C14:C25&gt;B14:B25,A14:A25))</f>
        <v>0.55</v>
      </c>
      <c r="C28" s="0" t="s">
        <v>37</v>
      </c>
    </row>
    <row r="29">
      <c r="A29" s="0" t="s">
        <v>38</v>
      </c>
      <c r="B29" s="0">
        <f>E7</f>
        <v>0.19999999999999998</v>
      </c>
      <c r="C29" s="0" t="s">
        <v>39</v>
      </c>
      <c r="D29" s="0">
        <f>1-E8</f>
        <v>0.75</v>
      </c>
    </row>
  </sheetData>
  <headerFooter/>
</worksheet>
</file>

<file path=EPPlusLicense.txt>This workbook was created with the EPPlus library, licensed to PetroleumOffice under the Polyform Noncommercial license, see https://polyformproject.org/licenses/noncommercial/1.0.0
For more information about EPPlus, see https://epplussoftware.com/

</file>

<file path=docProps/app.xml><?xml version="1.0" encoding="utf-8"?>
<Properties xmlns:vt="http://schemas.openxmlformats.org/officeDocument/2006/docPropsVTypes" xmlns="http://schemas.openxmlformats.org/officeDocument/2006/extended-properties">
  <Company>https://petroleumoffice.com</Company>
  <Application>EPPlus</Application>
  <AppVersion>8.4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SCAL Endpoint Analysis</dc:title>
  <dc:subject>Tabulate SCAL endpoint data from multiple core plugs (Swi, Sorw, Krow@Swi, Krw@Sorw), apply user-defined Corey exponents, and generate model relative permeability curves. This is the "lab data to simulation input" workflow — taking raw core measurements and producing smooth kr curves for reservoir simulation.</dc:subject>
  <cp:category>Special Core Analysis</cp:category>
  <cp:keywords>EPPlus noncommercial use</cp:keywords>
  <dc:creator>PetroleumOffice</dc:creator>
  <dc:description>This workbook has been created with EPPlus licensed to PetroleumOffice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