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<sst xmlns="http://schemas.openxmlformats.org/spreadsheetml/2006/main" count="47" uniqueCount="47">
  <si>
    <t>Id</t>
  </si>
  <si>
    <t>po.rp.system.design</t>
  </si>
  <si>
    <t>Name</t>
  </si>
  <si>
    <t>Rod Pump System Design</t>
  </si>
  <si>
    <t>Description</t>
  </si>
  <si>
    <r>
      <rPr>
        <rFont val="Aptos Narrow"/>
        <sz val="11"/>
      </rPr>
      <t>Integrated rod pump system design. Combines pump sizing, rod string analysis, load calculations, and power requirements for complete system evaluation.</t>
    </r>
    <r>
      <rPr>
        <rFont val="Aptos Narrow"/>
        <sz val="11"/>
      </rPr>
      <t xml:space="preserve">_x000A_</t>
    </r>
    <r>
      <rPr>
        <rFont val="Aptos Narrow"/>
        <b/>
        <sz val="11"/>
      </rPr>
      <t>Parameters: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dp</t>
    </r>
    <r>
      <rPr>
        <rFont val="Aptos Narrow"/>
        <sz val="11"/>
      </rPr>
      <t>: Plunger diameter (in)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dr</t>
    </r>
    <r>
      <rPr>
        <rFont val="Aptos Narrow"/>
        <sz val="11"/>
      </rPr>
      <t>: Rod diameter (in)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L</t>
    </r>
    <r>
      <rPr>
        <rFont val="Aptos Narrow"/>
        <sz val="11"/>
      </rPr>
      <t>: Rod/pump setting depth (ft)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Sp</t>
    </r>
    <r>
      <rPr>
        <rFont val="Aptos Narrow"/>
        <sz val="11"/>
      </rPr>
      <t>: Effective plunger stroke (in)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N</t>
    </r>
    <r>
      <rPr>
        <rFont val="Aptos Narrow"/>
        <sz val="11"/>
      </rPr>
      <t>: Pumping speed (SPM)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SG</t>
    </r>
    <r>
      <rPr>
        <rFont val="Aptos Narrow"/>
        <sz val="11"/>
      </rPr>
      <t>: Fluid specific gravity (dimensionless)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H</t>
    </r>
    <r>
      <rPr>
        <rFont val="Aptos Narrow"/>
        <sz val="11"/>
      </rPr>
      <t>: Fluid level above pump (ft)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G</t>
    </r>
    <r>
      <rPr>
        <rFont val="Aptos Narrow"/>
        <sz val="11"/>
      </rPr>
      <t>: Fluid gradient (psi/ft)</t>
    </r>
  </si>
  <si>
    <t>Category</t>
  </si>
  <si>
    <t>Rod Pump</t>
  </si>
  <si>
    <t>Type</t>
  </si>
  <si>
    <t>worksheet</t>
  </si>
  <si>
    <t>Tags</t>
  </si>
  <si>
    <t>rod-pump, design, displacement, load, torque, artificial-lift</t>
  </si>
  <si>
    <t>Website</t>
  </si>
  <si>
    <t>petroleumoffice.com</t>
  </si>
  <si>
    <t>Academic Program</t>
  </si>
  <si>
    <t>petroleumoffice.com/academics</t>
  </si>
  <si>
    <t>Well &amp; Equipment</t>
  </si>
  <si>
    <t>Pump Setting Depth</t>
  </si>
  <si>
    <t>ft</t>
  </si>
  <si>
    <t>Plunger Diameter</t>
  </si>
  <si>
    <t>in</t>
  </si>
  <si>
    <t>Rod Diameter</t>
  </si>
  <si>
    <t>Effective Stroke</t>
  </si>
  <si>
    <t>Pumping Speed</t>
  </si>
  <si>
    <t>SPM</t>
  </si>
  <si>
    <t>Fluid Properties</t>
  </si>
  <si>
    <t>Fluid Specific Gravity</t>
  </si>
  <si>
    <t>Fluid Level Above Pump</t>
  </si>
  <si>
    <t>Fluid Gradient</t>
  </si>
  <si>
    <t>psi/ft</t>
  </si>
  <si>
    <t>Rod String</t>
  </si>
  <si>
    <t>Rod Area</t>
  </si>
  <si>
    <t>in2</t>
  </si>
  <si>
    <t>Rod Weight in Air</t>
  </si>
  <si>
    <t>lb</t>
  </si>
  <si>
    <t>Buoyant Rod Weight</t>
  </si>
  <si>
    <t>Load Analysis</t>
  </si>
  <si>
    <t>Plunger Area</t>
  </si>
  <si>
    <t>Fluid Load</t>
  </si>
  <si>
    <t>Peak Load (PPRL)</t>
  </si>
  <si>
    <t>Minimum Load (MPRL)</t>
  </si>
  <si>
    <t>Production &amp; Power</t>
  </si>
  <si>
    <t>Theoretical Displacement</t>
  </si>
  <si>
    <t>bbl/d</t>
  </si>
  <si>
    <t>Ideal Counterbalance</t>
  </si>
  <si>
    <t>Polished Rod HP</t>
  </si>
  <si>
    <t>HP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</si>
</sst>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rp.system.design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29"/>
  <sheetViews>
    <sheetView workbookViewId="0"/>
  </sheetViews>
  <sheetFormatPr defaultRowHeight="15"/>
  <sheetData>
    <row r="1">
      <c r="A1" s="0" t="s">
        <v>3</v>
      </c>
    </row>
    <row r="3">
      <c r="A3" s="0" t="s">
        <v>16</v>
      </c>
    </row>
    <row r="4">
      <c r="A4" s="0" t="s">
        <v>17</v>
      </c>
      <c r="B4" s="0">
        <v>5000</v>
      </c>
      <c r="C4" s="0" t="s">
        <v>18</v>
      </c>
    </row>
    <row r="5">
      <c r="A5" s="0" t="s">
        <v>19</v>
      </c>
      <c r="B5" s="0">
        <v>1.5</v>
      </c>
      <c r="C5" s="0" t="s">
        <v>20</v>
      </c>
    </row>
    <row r="6">
      <c r="A6" s="0" t="s">
        <v>21</v>
      </c>
      <c r="B6" s="0">
        <v>0.875</v>
      </c>
      <c r="C6" s="0" t="s">
        <v>20</v>
      </c>
    </row>
    <row r="7">
      <c r="A7" s="0" t="s">
        <v>22</v>
      </c>
      <c r="B7" s="0">
        <v>84</v>
      </c>
      <c r="C7" s="0" t="s">
        <v>20</v>
      </c>
    </row>
    <row r="8">
      <c r="A8" s="0" t="s">
        <v>23</v>
      </c>
      <c r="B8" s="0">
        <v>8</v>
      </c>
      <c r="C8" s="0" t="s">
        <v>24</v>
      </c>
    </row>
    <row r="10">
      <c r="A10" s="0" t="s">
        <v>25</v>
      </c>
    </row>
    <row r="11">
      <c r="A11" s="0" t="s">
        <v>26</v>
      </c>
      <c r="B11" s="0">
        <v>0.85</v>
      </c>
    </row>
    <row r="12">
      <c r="A12" s="0" t="s">
        <v>27</v>
      </c>
      <c r="B12" s="0">
        <v>4500</v>
      </c>
      <c r="C12" s="0" t="s">
        <v>18</v>
      </c>
    </row>
    <row r="13">
      <c r="A13" s="0" t="s">
        <v>28</v>
      </c>
      <c r="B13" s="0">
        <v>0.368</v>
      </c>
      <c r="C13" s="0" t="s">
        <v>29</v>
      </c>
    </row>
    <row r="15">
      <c r="A15" s="0" t="s">
        <v>30</v>
      </c>
    </row>
    <row r="16">
      <c r="A16" s="0" t="s">
        <v>31</v>
      </c>
      <c r="B16" s="0">
        <f>PO.RP.Rod.Area($B$6)</f>
        <v>0.6013204688511713</v>
      </c>
      <c r="C16" s="0" t="s">
        <v>32</v>
      </c>
    </row>
    <row r="17">
      <c r="A17" s="0" t="s">
        <v>33</v>
      </c>
      <c r="B17" s="0">
        <f>PO.RP.Rod.Wair($B$16,$B$4)</f>
        <v>10210.421561092888</v>
      </c>
      <c r="C17" s="0" t="s">
        <v>34</v>
      </c>
    </row>
    <row r="18">
      <c r="A18" s="0" t="s">
        <v>35</v>
      </c>
      <c r="B18" s="0">
        <f>PO.RP.Rod.Wbuoy($B$17,$B$11)</f>
        <v>9099.52769524598</v>
      </c>
      <c r="C18" s="0" t="s">
        <v>34</v>
      </c>
    </row>
    <row r="20">
      <c r="A20" s="0" t="s">
        <v>36</v>
      </c>
    </row>
    <row r="21">
      <c r="A21" s="0" t="s">
        <v>37</v>
      </c>
      <c r="B21" s="0">
        <f>PI()*$B$5^2/4</f>
        <v>1.7671458676442569</v>
      </c>
      <c r="C21" s="0" t="s">
        <v>32</v>
      </c>
    </row>
    <row r="22">
      <c r="A22" s="0" t="s">
        <v>38</v>
      </c>
      <c r="B22" s="0">
        <f>PO.RP.Load.FluidLoad($B$21,$B$12,$B$13)</f>
        <v>2926.3935568188895</v>
      </c>
      <c r="C22" s="0" t="s">
        <v>34</v>
      </c>
    </row>
    <row r="23">
      <c r="A23" s="0" t="s">
        <v>39</v>
      </c>
      <c r="B23" s="0">
        <f>PO.RP.Load.PPRL.Simple($B$18,$B$22)</f>
        <v>12025.92125206487</v>
      </c>
      <c r="C23" s="0" t="s">
        <v>34</v>
      </c>
    </row>
    <row r="24">
      <c r="A24" s="0" t="s">
        <v>40</v>
      </c>
      <c r="B24" s="0">
        <f>PO.RP.Load.MPRL.Simple($B$18)</f>
        <v>9099.52769524598</v>
      </c>
      <c r="C24" s="0" t="s">
        <v>34</v>
      </c>
    </row>
    <row r="26">
      <c r="A26" s="0" t="s">
        <v>41</v>
      </c>
    </row>
    <row r="27">
      <c r="A27" s="0" t="s">
        <v>42</v>
      </c>
      <c r="B27" s="0">
        <f>PO.RP.Pump.Displacement.FromDiameter($B$5,$B$7,$B$8)</f>
        <v>138.46506788843942</v>
      </c>
      <c r="C27" s="0" t="s">
        <v>43</v>
      </c>
    </row>
    <row r="28">
      <c r="A28" s="0" t="s">
        <v>44</v>
      </c>
      <c r="B28" s="0">
        <f>PO.RP.Torque.IdealCBE.Loads($B$23,$B$24)</f>
        <v>10562.724473655426</v>
      </c>
      <c r="C28" s="0" t="s">
        <v>34</v>
      </c>
    </row>
    <row r="29">
      <c r="A29" s="0" t="s">
        <v>45</v>
      </c>
      <c r="B29" s="0">
        <f>PO.RP.Torque.PRHP($B$23,$B$24,$B$7,$B$8)</f>
        <v>17.92462334923345</v>
      </c>
      <c r="C29" s="0" t="s">
        <v>46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Rod Pump System Design</dc:title>
  <dc:subject>Integrated rod pump system design. Combines pump sizing, rod string analysis, load calculations, and power requirements for complete system evaluation.</dc:subject>
  <cp:category>Rod Pump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