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<sst xmlns="http://schemas.openxmlformats.org/spreadsheetml/2006/main" count="40" uniqueCount="40">
  <si>
    <t>Id</t>
  </si>
  <si>
    <t>po.pvt.bubblepoint.regional</t>
  </si>
  <si>
    <t>Name</t>
  </si>
  <si>
    <t>Bubble Point Correlation Comparison</t>
  </si>
  <si>
    <t>Description</t>
  </si>
  <si>
    <r>
      <rPr>
        <rFont val="Aptos Narrow"/>
        <sz val="11"/>
      </rPr>
      <t>Compare bubble point pressure correlations from different sources and regions. Each correlation was developed for specific oil types and geographic regions, showing significant variation in predictions.</t>
    </r>
    <r>
      <rPr>
        <rFont val="Aptos Narrow"/>
        <sz val="11"/>
      </rPr>
      <t xml:space="preserve">_x000A_</t>
    </r>
    <r>
      <rPr>
        <rFont val="Aptos Narrow"/>
        <b/>
        <sz val="11"/>
      </rPr>
      <t>Regional Applicability: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Standing</t>
    </r>
    <r>
      <rPr>
        <rFont val="Aptos Narrow"/>
        <sz val="11"/>
      </rPr>
      <t>: California crude oils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Vasquez-Beggs</t>
    </r>
    <r>
      <rPr>
        <rFont val="Aptos Narrow"/>
        <sz val="11"/>
      </rPr>
      <t>: General purpose, worldwide data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Glaso</t>
    </r>
    <r>
      <rPr>
        <rFont val="Aptos Narrow"/>
        <sz val="11"/>
      </rPr>
      <t>: North Sea crude oils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Al-Marhoun</t>
    </r>
    <r>
      <rPr>
        <rFont val="Aptos Narrow"/>
        <sz val="11"/>
      </rPr>
      <t>: Middle East crude oils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Petrosky-Farshad</t>
    </r>
    <r>
      <rPr>
        <rFont val="Aptos Narrow"/>
        <sz val="11"/>
      </rPr>
      <t>: Gulf of Mexico crude oils</t>
    </r>
  </si>
  <si>
    <t>Category</t>
  </si>
  <si>
    <t>PVT Properties</t>
  </si>
  <si>
    <t>Type</t>
  </si>
  <si>
    <t>worksheet</t>
  </si>
  <si>
    <t>Tags</t>
  </si>
  <si>
    <t>bubble-point, Pb, comparison, correlations, regional, Standing, Vasquez-Beggs, Glaso</t>
  </si>
  <si>
    <t>Website</t>
  </si>
  <si>
    <t>petroleumoffice.com</t>
  </si>
  <si>
    <t>Academic Program</t>
  </si>
  <si>
    <t>petroleumoffice.com/academics</t>
  </si>
  <si>
    <t>Input Properties</t>
  </si>
  <si>
    <t>Gas Gravity</t>
  </si>
  <si>
    <t>(air=1)</t>
  </si>
  <si>
    <t>API Gravity</t>
  </si>
  <si>
    <t>°API</t>
  </si>
  <si>
    <t>Temperature</t>
  </si>
  <si>
    <t>°F</t>
  </si>
  <si>
    <t>Bubble Point vs Solution GOR</t>
  </si>
  <si>
    <t>Rs (scf/STB)</t>
  </si>
  <si>
    <t>Standing</t>
  </si>
  <si>
    <t>Vasquez-Beggs</t>
  </si>
  <si>
    <t>Glaso</t>
  </si>
  <si>
    <t>Al-Marhoun</t>
  </si>
  <si>
    <t>Petrosky-Farshad</t>
  </si>
  <si>
    <t>Statistical Summary at Rs=600 scf/STB</t>
  </si>
  <si>
    <t>Statistic</t>
  </si>
  <si>
    <t>Value (psia)</t>
  </si>
  <si>
    <t>Average</t>
  </si>
  <si>
    <t>Std Dev</t>
  </si>
  <si>
    <t>Range</t>
  </si>
  <si>
    <t>CV (%)</t>
  </si>
  <si>
    <t>API Gravity Sensitivity at Rs=600, T=200°F</t>
  </si>
  <si>
    <t>API</t>
  </si>
  <si>
    <t>Spread (%)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</si>
</sst>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bubblepoint.regional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33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0.75</v>
      </c>
      <c r="C3" s="0" t="s">
        <v>18</v>
      </c>
    </row>
    <row r="4">
      <c r="A4" s="0" t="s">
        <v>19</v>
      </c>
      <c r="B4" s="0">
        <v>35</v>
      </c>
      <c r="C4" s="0" t="s">
        <v>20</v>
      </c>
    </row>
    <row r="5">
      <c r="A5" s="0" t="s">
        <v>21</v>
      </c>
      <c r="B5" s="0">
        <v>200</v>
      </c>
      <c r="C5" s="0" t="s">
        <v>22</v>
      </c>
    </row>
    <row r="7">
      <c r="A7" s="0" t="s">
        <v>23</v>
      </c>
    </row>
    <row r="8">
      <c r="A8" s="0" t="s">
        <v>24</v>
      </c>
      <c r="B8" s="0" t="s">
        <v>25</v>
      </c>
      <c r="C8" s="0" t="s">
        <v>26</v>
      </c>
      <c r="D8" s="0" t="s">
        <v>27</v>
      </c>
      <c r="E8" s="0" t="s">
        <v>28</v>
      </c>
      <c r="F8" s="0" t="s">
        <v>29</v>
      </c>
    </row>
    <row r="9">
      <c r="A9" s="0">
        <v>200</v>
      </c>
      <c r="B9" s="0">
        <f>PO.PVT.Pb.ByStanding($B$3,$B$4,A9,$B$5)</f>
        <v>1017.1385218061088</v>
      </c>
      <c r="C9" s="0">
        <f>PO.PVT.Pb.ByVasquezBeggs($B$3,$B$4,A9,$B$5)</f>
        <v>1130.2621877025535</v>
      </c>
      <c r="D9" s="0">
        <f>PO.PVT.Pb.ByGlaso($B$3,$B$4,A9,$B$5)</f>
        <v>1070.1806750424562</v>
      </c>
      <c r="E9" s="0">
        <f>PO.PVT.Pb.ByAlMarhoun($B$3,$B$4,A9,$B$5)</f>
        <v>1346.1358003962198</v>
      </c>
      <c r="F9" s="0">
        <f>PO.PVT.Pb.ByPetroskyFarshad($B$3,$B$4,A9,$B$5)</f>
        <v>947.467925645462</v>
      </c>
    </row>
    <row r="10">
      <c r="A10" s="0">
        <v>400</v>
      </c>
      <c r="B10" s="0">
        <f>PO.PVT.Pb.ByStanding($B$3,$B$4,A10,$B$5)</f>
        <v>1827.9676847121357</v>
      </c>
      <c r="C10" s="0">
        <f>PO.PVT.Pb.ByVasquezBeggs($B$3,$B$4,A10,$B$5)</f>
        <v>2026.6787964485789</v>
      </c>
      <c r="D10" s="0">
        <f>PO.PVT.Pb.ByGlaso($B$3,$B$4,A10,$B$5)</f>
        <v>2059.9678475423802</v>
      </c>
      <c r="E10" s="0">
        <f>PO.PVT.Pb.ByAlMarhoun($B$3,$B$4,A10,$B$5)</f>
        <v>2209.7849213272466</v>
      </c>
      <c r="F10" s="0">
        <f>PO.PVT.Pb.ByPetroskyFarshad($B$3,$B$4,A10,$B$5)</f>
        <v>2098.438775405318</v>
      </c>
    </row>
    <row r="11">
      <c r="A11" s="0">
        <v>600</v>
      </c>
      <c r="B11" s="0">
        <f>PO.PVT.Pb.ByStanding($B$3,$B$4,A11,$B$5)</f>
        <v>2569.5123218920426</v>
      </c>
      <c r="C11" s="0">
        <f>PO.PVT.Pb.ByVasquezBeggs($B$3,$B$4,A11,$B$5)</f>
        <v>2851.903084910844</v>
      </c>
      <c r="D11" s="0">
        <f>PO.PVT.Pb.ByGlaso($B$3,$B$4,A11,$B$5)</f>
        <v>2906.16875815912</v>
      </c>
      <c r="E11" s="0">
        <f>PO.PVT.Pb.ByAlMarhoun($B$3,$B$4,A11,$B$5)</f>
        <v>2953.042487484102</v>
      </c>
      <c r="F11" s="0">
        <f>PO.PVT.Pb.ByPetroskyFarshad($B$3,$B$4,A11,$B$5)</f>
        <v>3018.9706447647286</v>
      </c>
    </row>
    <row r="12">
      <c r="A12" s="0">
        <v>800</v>
      </c>
      <c r="B12" s="0">
        <f>PO.PVT.Pb.ByStanding($B$3,$B$4,A12,$B$5)</f>
        <v>3269.3668189630125</v>
      </c>
      <c r="C12" s="0">
        <f>PO.PVT.Pb.ByVasquezBeggs($B$3,$B$4,A12,$B$5)</f>
        <v>3634.0479126558153</v>
      </c>
      <c r="D12" s="0">
        <f>PO.PVT.Pb.ByGlaso($B$3,$B$4,A12,$B$5)</f>
        <v>3645.8362104060197</v>
      </c>
      <c r="E12" s="0">
        <f>PO.PVT.Pb.ByAlMarhoun($B$3,$B$4,A12,$B$5)</f>
        <v>3627.5310389100164</v>
      </c>
      <c r="F12" s="0">
        <f>PO.PVT.Pb.ByPetroskyFarshad($B$3,$B$4,A12,$B$5)</f>
        <v>3815.8937713780524</v>
      </c>
    </row>
    <row r="13">
      <c r="A13" s="0">
        <v>1000</v>
      </c>
      <c r="B13" s="0">
        <f>PO.PVT.Pb.ByStanding($B$3,$B$4,A13,$B$5)</f>
        <v>3939.769685671684</v>
      </c>
      <c r="C13" s="0">
        <f>PO.PVT.Pb.ByVasquezBeggs($B$3,$B$4,A13,$B$5)</f>
        <v>4385.644822602</v>
      </c>
      <c r="D13" s="0">
        <f>PO.PVT.Pb.ByGlaso($B$3,$B$4,A13,$B$5)</f>
        <v>4303.833614918085</v>
      </c>
      <c r="E13" s="0">
        <f>PO.PVT.Pb.ByAlMarhoun($B$3,$B$4,A13,$B$5)</f>
        <v>4255.099726590775</v>
      </c>
      <c r="F13" s="0">
        <f>PO.PVT.Pb.ByPetroskyFarshad($B$3,$B$4,A13,$B$5)</f>
        <v>4531.936933453864</v>
      </c>
    </row>
    <row r="15">
      <c r="A15" s="0" t="s">
        <v>30</v>
      </c>
    </row>
    <row r="16">
      <c r="A16" s="0" t="s">
        <v>31</v>
      </c>
      <c r="B16" s="0" t="s">
        <v>32</v>
      </c>
    </row>
    <row r="17">
      <c r="A17" s="0" t="s">
        <v>25</v>
      </c>
      <c r="B17" s="0">
        <f>B11</f>
        <v>2569.5123218920426</v>
      </c>
    </row>
    <row r="18">
      <c r="A18" s="0" t="s">
        <v>26</v>
      </c>
      <c r="B18" s="0">
        <f>C11</f>
        <v>2851.903084910844</v>
      </c>
    </row>
    <row r="19">
      <c r="A19" s="0" t="s">
        <v>27</v>
      </c>
      <c r="B19" s="0">
        <f>D11</f>
        <v>2906.16875815912</v>
      </c>
    </row>
    <row r="20">
      <c r="A20" s="0" t="s">
        <v>28</v>
      </c>
      <c r="B20" s="0">
        <f>E11</f>
        <v>2953.042487484102</v>
      </c>
    </row>
    <row r="21">
      <c r="A21" s="0" t="s">
        <v>29</v>
      </c>
      <c r="B21" s="0">
        <f>F11</f>
        <v>3018.9706447647286</v>
      </c>
    </row>
    <row r="22">
      <c r="A22" s="0" t="s">
        <v>33</v>
      </c>
      <c r="B22" s="0">
        <f>AVERAGE(B11:F11)</f>
        <v>2859.9194594421674</v>
      </c>
    </row>
    <row r="23">
      <c r="A23" s="0" t="s">
        <v>34</v>
      </c>
      <c r="B23" s="0">
        <f>STDEV(B11:F11)</f>
        <v>173.57184631781743</v>
      </c>
    </row>
    <row r="24">
      <c r="A24" s="0" t="s">
        <v>35</v>
      </c>
      <c r="B24" s="0">
        <f>MAX(B11:F11)-MIN(B11:F11)</f>
        <v>449.45832287268604</v>
      </c>
    </row>
    <row r="25">
      <c r="A25" s="0" t="s">
        <v>36</v>
      </c>
      <c r="B25" s="0">
        <f>B23/B22*100</f>
        <v>6.069116588048005</v>
      </c>
    </row>
    <row r="27">
      <c r="A27" s="0" t="s">
        <v>37</v>
      </c>
    </row>
    <row r="28">
      <c r="A28" s="0" t="s">
        <v>38</v>
      </c>
      <c r="B28" s="0" t="s">
        <v>25</v>
      </c>
      <c r="C28" s="0" t="s">
        <v>26</v>
      </c>
      <c r="D28" s="0" t="s">
        <v>27</v>
      </c>
      <c r="E28" s="0" t="s">
        <v>39</v>
      </c>
    </row>
    <row r="29">
      <c r="A29" s="0">
        <v>25</v>
      </c>
      <c r="B29" s="0">
        <f>PO.PVT.Pb.ByStanding($B$3,A29,600,$B$5)</f>
        <v>3434.9978775423056</v>
      </c>
      <c r="C29" s="0">
        <f>PO.PVT.Pb.ByVasquezBeggs($B$3,A29,600,$B$5)</f>
        <v>3846.576254654369</v>
      </c>
      <c r="D29" s="0">
        <f>PO.PVT.Pb.ByGlaso($B$3,A29,600,$B$5)</f>
        <v>3990.7835733115903</v>
      </c>
      <c r="E29" s="0">
        <f>(MAX(B29:D29)-MIN(B29:D29))/AVERAGE(B29:D29)*100</f>
        <v>14.791555864955352</v>
      </c>
    </row>
    <row r="30">
      <c r="A30" s="0">
        <v>30</v>
      </c>
      <c r="B30" s="0">
        <f>PO.PVT.Pb.ByStanding($B$3,A30,600,$B$5)</f>
        <v>2971.1703837283985</v>
      </c>
      <c r="C30" s="0">
        <f>PO.PVT.Pb.ByVasquezBeggs($B$3,A30,600,$B$5)</f>
        <v>3218.4867470936515</v>
      </c>
      <c r="D30" s="0">
        <f>PO.PVT.Pb.ByGlaso($B$3,A30,600,$B$5)</f>
        <v>3372.7978716402627</v>
      </c>
      <c r="E30" s="0">
        <f>(MAX(B30:D30)-MIN(B30:D30))/AVERAGE(B30:D30)*100</f>
        <v>12.600137343656389</v>
      </c>
    </row>
    <row r="31">
      <c r="A31" s="0">
        <v>35</v>
      </c>
      <c r="B31" s="0">
        <f>PO.PVT.Pb.ByStanding($B$3,A31,600,$B$5)</f>
        <v>2569.5123218920426</v>
      </c>
      <c r="C31" s="0">
        <f>PO.PVT.Pb.ByVasquezBeggs($B$3,A31,600,$B$5)</f>
        <v>2851.903084910844</v>
      </c>
      <c r="D31" s="0">
        <f>PO.PVT.Pb.ByGlaso($B$3,A31,600,$B$5)</f>
        <v>2906.16875815912</v>
      </c>
      <c r="E31" s="0">
        <f>(MAX(B31:D31)-MIN(B31:D31))/AVERAGE(B31:D31)*100</f>
        <v>12.127998814477788</v>
      </c>
    </row>
    <row r="32">
      <c r="A32" s="0">
        <v>40</v>
      </c>
      <c r="B32" s="0">
        <f>PO.PVT.Pb.ByStanding($B$3,A32,600,$B$5)</f>
        <v>2221.6907701518076</v>
      </c>
      <c r="C32" s="0">
        <f>PO.PVT.Pb.ByVasquezBeggs($B$3,A32,600,$B$5)</f>
        <v>2447.766435246621</v>
      </c>
      <c r="D32" s="0">
        <f>PO.PVT.Pb.ByGlaso($B$3,A32,600,$B$5)</f>
        <v>2541.9092914909215</v>
      </c>
      <c r="E32" s="0">
        <f>(MAX(B32:D32)-MIN(B32:D32))/AVERAGE(B32:D32)*100</f>
        <v>13.321408146870976</v>
      </c>
    </row>
    <row r="33">
      <c r="A33" s="0">
        <v>45</v>
      </c>
      <c r="B33" s="0">
        <f>PO.PVT.Pb.ByStanding($B$3,A33,600,$B$5)</f>
        <v>1920.4897154490268</v>
      </c>
      <c r="C33" s="0">
        <f>PO.PVT.Pb.ByVasquezBeggs($B$3,A33,600,$B$5)</f>
        <v>2100.8990639340955</v>
      </c>
      <c r="D33" s="0">
        <f>PO.PVT.Pb.ByGlaso($B$3,A33,600,$B$5)</f>
        <v>2250.1343004990385</v>
      </c>
      <c r="E33" s="0">
        <f>(MAX(B33:D33)-MIN(B33:D33))/AVERAGE(B33:D33)*100</f>
        <v>15.768637738452155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Bubble Point Correlation Comparison</dc:title>
  <dc:subject>Compare bubble point pressure correlations from different sources and regions. Each correlation was developed for specific oil types and geographic regions, showing significant variation in predictions.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