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definedNames>
    <definedName name="_Bo" comment="FVF, bbl/STB">Blueprint!$B$3</definedName>
    <definedName name="_C" comment="Forward model wellbore storage, bbl/psi">Blueprint!$B$15</definedName>
    <definedName name="_ct" comment="Total compressibility, 1/psi">Blueprint!$B$6</definedName>
    <definedName name="_h" comment="Net pay, ft">Blueprint!$B$8</definedName>
    <definedName name="_k" comment="Forward model permeability, mD">Blueprint!$B$13</definedName>
    <definedName name="_L" comment="Bourdet smoothing factor">Blueprint!$B$10</definedName>
    <definedName name="_mu" comment="Viscosity, cP">Blueprint!$B$4</definedName>
    <definedName name="_phi" comment="Porosity, fraction">Blueprint!$B$5</definedName>
    <definedName name="_Pi" comment="Initial pressure, psia">Blueprint!$B$9</definedName>
    <definedName name="_PO.PTA.PermFromRNSlope" comment="Permeability from rate-normalized slope, mD">_xlfn.LAMBDA(_xlpm.Bo,_xlpm.mu,_xlpm.m,_xlpm.h, 162.6*_xlpm.Bo*_xlpm.mu/(ABS(_xlpm.m)*_xlpm.h))</definedName>
    <definedName name="_PO.PTA.Rinv" comment="Radius of investigation, ft">_xlfn.LAMBDA(_xlpm.k,_xlpm.t,_xlpm.phi,_xlpm.mu,_xlpm.ct, SQRT(_xlpm.k*_xlpm.t/(948*_xlpm.phi*_xlpm.mu*_xlpm.ct)))</definedName>
    <definedName name="_PO.PTA.SkinFromDp1hr" comment="Skin from ΔP/q at 1hr">_xlfn.LAMBDA(_xlpm.dP1hr,_xlpm.m,_xlpm.k,_xlpm.phi,_xlpm.mu,_xlpm.ct,_xlpm.rw, 1.151*(_xlpm.dP1hr/ABS(_xlpm.m)-LOG10(_xlpm.k/(_xlpm.phi*_xlpm.mu*_xlpm.ct*_xlpm.rw^2))+3.23))</definedName>
    <definedName name="_rw" comment="Wellbore radius, ft">Blueprint!$B$7</definedName>
    <definedName name="_S" comment="Forward model skin">Blueprint!$B$14</definedName>
  </definedNames>
  <calcPr fullCalcOnLoad="1" fullPrecision="1"/>
</workbook>
</file>

<file path=xl/sharedStrings.xml><?xml version="1.0" encoding="utf-8"?>
<sst xmlns="http://schemas.openxmlformats.org/spreadsheetml/2006/main" count="68" uniqueCount="68">
  <si>
    <t>Id</t>
  </si>
  <si>
    <t>po.pta.multirate.test</t>
  </si>
  <si>
    <t>Name</t>
  </si>
  <si>
    <t>Multi-Rate Drawdown — Step-Rate Test</t>
  </si>
  <si>
    <t>Description</t>
  </si>
  <si>
    <r>
      <rPr>
        <rFont val="Aptos Narrow"/>
        <sz val="11"/>
      </rPr>
      <t xml:space="preserve">Step-rate drawdown test with three rate periods. Demonstrates PO's built-in superposition via the </t>
    </r>
    <r>
      <rPr>
        <rFont val="Aptos Narrow"/>
        <sz val="11"/>
      </rPr>
      <t>prod_data</t>
    </r>
    <r>
      <rPr>
        <rFont val="Aptos Narrow"/>
        <sz val="11"/>
      </rPr>
      <t xml:space="preserve"> array parameter — a single PO.PTA.Pw.VW call handles the full rate history. Uses rate-normalized pressure ΔP/q for interpretation, which removes rate dependence and allows permeability and skin extraction from any single rate period.</t>
    </r>
    <r>
      <rPr>
        <rFont val="Aptos Narrow"/>
        <sz val="11"/>
      </rPr>
      <t xml:space="preserve">_x000A_</t>
    </r>
    <r>
      <rPr>
        <rFont val="Aptos Narrow"/>
        <sz val="11"/>
      </rPr>
      <t>prod_data</t>
    </r>
    <r>
      <rPr>
        <rFont val="Aptos Narrow"/>
        <b/>
        <sz val="11"/>
      </rPr>
      <t xml:space="preserve"> array parameter.</t>
    </r>
    <r>
      <rPr>
        <rFont val="Aptos Narrow"/>
        <sz val="11"/>
      </rPr>
      <t xml:space="preserve"> PO.PTA.Pw.VW accepts either a single flow rate or a 2-column array of </t>
    </r>
    <r>
      <rPr>
        <rFont val="Aptos Narrow"/>
        <sz val="11"/>
      </rPr>
      <t>[</t>
    </r>
    <r>
      <rPr>
        <rFont val="Aptos Narrow"/>
        <sz val="11"/>
      </rPr>
      <t>time, rate] pairs. When an array is passed, the function internally applies superposition to compute the pressure response for the complete rate history. This is the recommended approach for DSTs, extended flow tests, and any multi-rate scenario.</t>
    </r>
    <r>
      <rPr>
        <rFont val="Aptos Narrow"/>
        <sz val="11"/>
      </rPr>
      <t xml:space="preserve">_x000A_</t>
    </r>
    <r>
      <rPr>
        <rFont val="Aptos Narrow"/>
        <b/>
        <sz val="11"/>
      </rPr>
      <t>Rate normalization.</t>
    </r>
    <r>
      <rPr>
        <rFont val="Aptos Narrow"/>
        <sz val="11"/>
      </rPr>
      <t xml:space="preserve"> Dividing ΔP by the current rate qn removes the rate dependence from the semilog analysis. The rate-normalized semilog slope m_rn = 162.6 × Bo × μ / (k × h) is rate-independent. In a real multi-rate test, plotting ΔP/q vs log₁₀(t) for each period would yield the same IARF slope, confirming radial flow across all rate levels.</t>
    </r>
    <r>
      <rPr>
        <rFont val="Aptos Narrow"/>
        <sz val="11"/>
      </rPr>
      <t xml:space="preserve">_x000A_</t>
    </r>
    <r>
      <rPr>
        <rFont val="Aptos Narrow"/>
        <b/>
        <sz val="11"/>
      </rPr>
      <t>Why Bourdet is period-1 only.</t>
    </r>
    <r>
      <rPr>
        <rFont val="Aptos Narrow"/>
        <sz val="11"/>
      </rPr>
      <t xml:space="preserve"> The Bourdet derivative uses a log-time smoothing window. When this window spans a rate change, it averages pre- and post-change slopes, producing incorrect values. Computing within period 1 (where rate is constant) gives clean derivatives for interpretation. In practice, engineers either compute derivatives per period or use superposition time to collapse all periods.</t>
    </r>
    <r>
      <rPr>
        <rFont val="Aptos Narrow"/>
        <sz val="11"/>
      </rPr>
      <t xml:space="preserve">_x000A_</t>
    </r>
    <r>
      <rPr>
        <rFont val="Aptos Narrow"/>
        <b/>
        <sz val="11"/>
      </rPr>
      <t>For rigorous multi-rate analysis</t>
    </r>
    <r>
      <rPr>
        <rFont val="Aptos Narrow"/>
        <sz val="11"/>
      </rPr>
      <t>, use superposition time (Odeh-Jones method) instead of log₁₀(t). Superposition time collapses all rate periods onto a single semilog line, accounting for rate history effects. This blueprint uses the simpler rate-normalization approach with first-period interpretation.</t>
    </r>
    <r>
      <rPr>
        <rFont val="Aptos Narrow"/>
        <sz val="11"/>
      </rPr>
      <t xml:space="preserve">_x000A_</t>
    </r>
    <r>
      <rPr>
        <rFont val="Aptos Narrow"/>
        <b/>
        <sz val="11"/>
      </rPr>
      <t>Reference:</t>
    </r>
    <r>
      <rPr>
        <rFont val="Aptos Narrow"/>
        <sz val="11"/>
      </rPr>
      <t xml:space="preserve"> Odeh, A.S. and Jones, L.G. (1965). "Pressure Drawdown Analysis, Variable-Rate Case." JPT.</t>
    </r>
  </si>
  <si>
    <t>Category</t>
  </si>
  <si>
    <t>Pressure Transient Analysis</t>
  </si>
  <si>
    <t>Type</t>
  </si>
  <si>
    <t>worksheet</t>
  </si>
  <si>
    <t>Tags</t>
  </si>
  <si>
    <t>multirate, step-rate, superposition, DST, rate-normalization, well-testing, prod-data</t>
  </si>
  <si>
    <t>Workflow</t>
  </si>
  <si>
    <t xml:space="preserve">- **Interpretation Inputs (rows 3–10)**: Fluid and reservoir properties — Bo, μ, φ, ct, rw, h, Pi, and Bourdet smoothing L. No single flow rate q since it changes.
- **Forward Model (rows 13–15)**: k, S, C for synthetic data generation.
- **Rate Schedule (rows 17–20)**: Three periods defined as [time, rate] pairs. Period 1: 250 STB/D (0–24h). Period 2: 500 STB/D (24–48h). Period 3: 125 STB/D (48–72h). This array is passed directly as `prod_data` to PO.PTA.Pw.VW.
- **Data Table (rows 22–35)**: Column B = Pwf from forward model using the full rate schedule. Column C = ΔP = Pi − Pwf. Column D = current rate qn at each time. Column E = rate-normalized ΔP/qn. Columns G–H = raw and rate-normalized Bourdet derivatives, computed for period 1 only (rows 23–29). Periods 2–3 omit Bourdet because computing derivatives across rate changes produces artifacts.
- **Interpretation (rows 37–42)**: Uses first-period IARF. The rate-normalized slope m_rn = 162.6 × Bo × μ / (k × h) — the rate q drops out because ΔP is already divided by q.</t>
  </si>
  <si>
    <t>Website</t>
  </si>
  <si>
    <t>petroleumoffice.com</t>
  </si>
  <si>
    <t>Academic Program</t>
  </si>
  <si>
    <t>petroleumoffice.com/academics</t>
  </si>
  <si>
    <t>Multi-Rate Drawdown Test</t>
  </si>
  <si>
    <t>Interpretation Inputs</t>
  </si>
  <si>
    <t>FVF, Bo</t>
  </si>
  <si>
    <t>bbl/STB</t>
  </si>
  <si>
    <t>Viscosity, μ</t>
  </si>
  <si>
    <t>cP</t>
  </si>
  <si>
    <t>Porosity, φ</t>
  </si>
  <si>
    <t>fraction</t>
  </si>
  <si>
    <t>Total compressibility, ct</t>
  </si>
  <si>
    <t>1/psi</t>
  </si>
  <si>
    <t>Wellbore radius, rw</t>
  </si>
  <si>
    <t>ft</t>
  </si>
  <si>
    <t>Net pay, h</t>
  </si>
  <si>
    <t>Initial pressure, Pi</t>
  </si>
  <si>
    <t>psia</t>
  </si>
  <si>
    <t>Bourdet L (smoothing)</t>
  </si>
  <si>
    <t>Forward Model (Validation)</t>
  </si>
  <si>
    <t>Permeability, k</t>
  </si>
  <si>
    <t>mD</t>
  </si>
  <si>
    <t>Skin factor, S</t>
  </si>
  <si>
    <t>dimensionless</t>
  </si>
  <si>
    <t>Wellbore storage, C</t>
  </si>
  <si>
    <t>bbl/psi</t>
  </si>
  <si>
    <t>Rate Schedule</t>
  </si>
  <si>
    <t>Time (h)</t>
  </si>
  <si>
    <t>Rate (STB/D)</t>
  </si>
  <si>
    <t>Period 1</t>
  </si>
  <si>
    <t>Period 2</t>
  </si>
  <si>
    <t>Period 3</t>
  </si>
  <si>
    <t>t (h)</t>
  </si>
  <si>
    <t>Pwf model</t>
  </si>
  <si>
    <t>ΔP</t>
  </si>
  <si>
    <t>qn</t>
  </si>
  <si>
    <t>ΔP/qn</t>
  </si>
  <si>
    <t>log₁₀(t)</t>
  </si>
  <si>
    <t>Bourdet dΔP/dlog₁₀(t)</t>
  </si>
  <si>
    <t>Bourdet d(ΔP/qn)/dlog₁₀(t)</t>
  </si>
  <si>
    <t>IARF</t>
  </si>
  <si>
    <t>Interpretation (Rate-Normalized)</t>
  </si>
  <si>
    <t>RN slope, m_rn</t>
  </si>
  <si>
    <t>psi·D/STB/cycle</t>
  </si>
  <si>
    <t>(ΔP/q) at t=1hr</t>
  </si>
  <si>
    <t>psi·D/STB</t>
  </si>
  <si>
    <t>Radius of investigation</t>
  </si>
  <si>
    <t>Validation</t>
  </si>
  <si>
    <t>Input</t>
  </si>
  <si>
    <t>Recovered</t>
  </si>
  <si>
    <t>Error %</t>
  </si>
  <si>
    <t>k (mD)</t>
  </si>
  <si>
    <t>S (dimensionless)</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</si>
</sst>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pta.multirate.test"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10"/>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t="s">
        <v>12</v>
      </c>
      <c r="B7" s="2" t="s">
        <v>13</v>
      </c>
    </row>
    <row r="8">
      <c r="A8" s="1"/>
    </row>
    <row r="9">
      <c r="A9" s="1" t="s">
        <v>14</v>
      </c>
      <c r="B9" s="3" t="s">
        <v>15</v>
      </c>
    </row>
    <row r="10">
      <c r="A10" s="1" t="s">
        <v>16</v>
      </c>
      <c r="B10" s="3" t="s">
        <v>17</v>
      </c>
    </row>
  </sheetData>
  <hyperlinks>
    <hyperlink ref="B1" r:id="rId1"/>
    <hyperlink ref="B9" r:id="rId2"/>
    <hyperlink ref="B10"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IU65000"/>
  <sheetViews>
    <sheetView workbookViewId="0"/>
  </sheetViews>
  <sheetFormatPr defaultRowHeight="15"/>
  <sheetData>
    <row r="1">
      <c r="A1" s="0" t="s">
        <v>18</v>
      </c>
    </row>
    <row r="2">
      <c r="A2" s="0" t="s">
        <v>19</v>
      </c>
    </row>
    <row r="3">
      <c r="A3" s="0" t="s">
        <v>20</v>
      </c>
      <c r="B3" s="0">
        <v>1.25</v>
      </c>
      <c r="C3" s="0" t="s">
        <v>21</v>
      </c>
    </row>
    <row r="4">
      <c r="A4" s="0" t="s">
        <v>22</v>
      </c>
      <c r="B4" s="0">
        <v>1</v>
      </c>
      <c r="C4" s="0" t="s">
        <v>23</v>
      </c>
    </row>
    <row r="5">
      <c r="A5" s="0" t="s">
        <v>24</v>
      </c>
      <c r="B5" s="0">
        <v>0.2</v>
      </c>
      <c r="C5" s="0" t="s">
        <v>25</v>
      </c>
    </row>
    <row r="6">
      <c r="A6" s="0" t="s">
        <v>26</v>
      </c>
      <c r="B6" s="0">
        <v>1.5E-05</v>
      </c>
      <c r="C6" s="0" t="s">
        <v>27</v>
      </c>
    </row>
    <row r="7">
      <c r="A7" s="0" t="s">
        <v>28</v>
      </c>
      <c r="B7" s="0">
        <v>0.354</v>
      </c>
      <c r="C7" s="0" t="s">
        <v>29</v>
      </c>
    </row>
    <row r="8">
      <c r="A8" s="0" t="s">
        <v>30</v>
      </c>
      <c r="B8" s="0">
        <v>30</v>
      </c>
      <c r="C8" s="0" t="s">
        <v>29</v>
      </c>
    </row>
    <row r="9">
      <c r="A9" s="0" t="s">
        <v>31</v>
      </c>
      <c r="B9" s="0">
        <v>5000</v>
      </c>
      <c r="C9" s="0" t="s">
        <v>32</v>
      </c>
    </row>
    <row r="10">
      <c r="A10" s="0" t="s">
        <v>33</v>
      </c>
      <c r="B10" s="0">
        <v>0.2</v>
      </c>
    </row>
    <row r="12">
      <c r="A12" s="0" t="s">
        <v>34</v>
      </c>
    </row>
    <row r="13">
      <c r="A13" s="0" t="s">
        <v>35</v>
      </c>
      <c r="B13" s="0">
        <v>50</v>
      </c>
      <c r="C13" s="0" t="s">
        <v>36</v>
      </c>
    </row>
    <row r="14">
      <c r="A14" s="0" t="s">
        <v>37</v>
      </c>
      <c r="B14" s="0">
        <v>5</v>
      </c>
      <c r="C14" s="0" t="s">
        <v>38</v>
      </c>
    </row>
    <row r="15">
      <c r="A15" s="0" t="s">
        <v>39</v>
      </c>
      <c r="B15" s="0">
        <v>0.001</v>
      </c>
      <c r="C15" s="0" t="s">
        <v>40</v>
      </c>
    </row>
    <row r="17">
      <c r="A17" s="0" t="s">
        <v>41</v>
      </c>
      <c r="B17" s="0" t="s">
        <v>42</v>
      </c>
      <c r="C17" s="0" t="s">
        <v>43</v>
      </c>
    </row>
    <row r="18">
      <c r="A18" s="0" t="s">
        <v>44</v>
      </c>
      <c r="B18" s="0">
        <v>0</v>
      </c>
      <c r="C18" s="0">
        <v>250</v>
      </c>
    </row>
    <row r="19">
      <c r="A19" s="0" t="s">
        <v>45</v>
      </c>
      <c r="B19" s="0">
        <v>24</v>
      </c>
      <c r="C19" s="0">
        <v>500</v>
      </c>
    </row>
    <row r="20">
      <c r="A20" s="0" t="s">
        <v>46</v>
      </c>
      <c r="B20" s="0">
        <v>48</v>
      </c>
      <c r="C20" s="0">
        <v>125</v>
      </c>
    </row>
    <row r="22">
      <c r="A22" s="0" t="s">
        <v>47</v>
      </c>
      <c r="B22" s="0" t="s">
        <v>48</v>
      </c>
      <c r="C22" s="0" t="s">
        <v>49</v>
      </c>
      <c r="D22" s="0" t="s">
        <v>50</v>
      </c>
      <c r="E22" s="0" t="s">
        <v>51</v>
      </c>
      <c r="F22" s="0" t="s">
        <v>52</v>
      </c>
      <c r="G22" s="0" t="s">
        <v>53</v>
      </c>
      <c r="H22" s="0" t="s">
        <v>54</v>
      </c>
      <c r="I22" s="0" t="s">
        <v>55</v>
      </c>
    </row>
    <row r="23">
      <c r="A23" s="0">
        <v>1</v>
      </c>
      <c r="B23" s="0">
        <f>_Pi-PO.PTA.Pw.VW(A23,$B$18:$C$20,_Bo,_mu,_C,_rw,_S,_ct,_phi,_h,_k)</f>
        <v>4687.82018661033</v>
      </c>
      <c r="C23" s="0">
        <f>_Pi-B23</f>
        <v>312.17981338967</v>
      </c>
      <c r="D23" s="0">
        <f>IF(A23&lt;$B$19,$C$18,IF(A23&lt;$B$20,$C$19,$C$20))</f>
        <v>250</v>
      </c>
      <c r="E23" s="0">
        <f>C23/D23</f>
        <v>1.24871925355868</v>
      </c>
      <c r="F23" s="0">
        <f>LOG10(A23)</f>
        <v>0</v>
      </c>
      <c r="G23" s="0">
        <f>PO.DCA.Diag.Bourdet($F$23:$F$29,$C$23:$C$29,F23,_L)</f>
        <v>35.057998620923016</v>
      </c>
      <c r="H23" s="0">
        <f>PO.DCA.Diag.Bourdet($F$23:$F$29,$E$23:$E$29,F23,_L)</f>
        <v>0.14023199448369275</v>
      </c>
      <c r="I23" s="0">
        <v>0</v>
      </c>
    </row>
    <row r="24">
      <c r="A24" s="0">
        <v>2</v>
      </c>
      <c r="B24" s="0">
        <f>_Pi-PO.PTA.Pw.VW(A24,$B$18:$C$20,_Bo,_mu,_C,_rw,_S,_ct,_phi,_h,_k)</f>
        <v>4677.266677437486</v>
      </c>
      <c r="C24" s="0">
        <f>_Pi-B24</f>
        <v>322.73332256251433</v>
      </c>
      <c r="D24" s="0">
        <f>IF(A24&lt;$B$19,$C$18,IF(A24&lt;$B$20,$C$19,$C$20))</f>
        <v>250</v>
      </c>
      <c r="E24" s="0">
        <f>C24/D24</f>
        <v>1.2909332902500574</v>
      </c>
      <c r="F24" s="0">
        <f>LOG10(A24)</f>
        <v>0.3010299956639812</v>
      </c>
      <c r="G24" s="0">
        <f>PO.DCA.Diag.Bourdet($F$23:$F$29,$C$23:$C$29,F24,_L)</f>
        <v>34.762938246270274</v>
      </c>
      <c r="H24" s="0">
        <f>PO.DCA.Diag.Bourdet($F$23:$F$29,$E$23:$E$29,F24,_L)</f>
        <v>0.13905175298508113</v>
      </c>
      <c r="I24" s="0">
        <v>0</v>
      </c>
    </row>
    <row r="25">
      <c r="A25" s="0">
        <v>4</v>
      </c>
      <c r="B25" s="0">
        <f>_Pi-PO.PTA.Pw.VW(A25,$B$18:$C$20,_Bo,_mu,_C,_rw,_S,_ct,_phi,_h,_k)</f>
        <v>4666.890812311246</v>
      </c>
      <c r="C25" s="0">
        <f>_Pi-B25</f>
        <v>333.109187688754</v>
      </c>
      <c r="D25" s="0">
        <f>IF(A25&lt;$B$19,$C$18,IF(A25&lt;$B$20,$C$19,$C$20))</f>
        <v>250</v>
      </c>
      <c r="E25" s="0">
        <f>C25/D25</f>
        <v>1.3324367507550159</v>
      </c>
      <c r="F25" s="0">
        <f>LOG10(A25)</f>
        <v>0.6020599913279624</v>
      </c>
      <c r="G25" s="0">
        <f>PO.DCA.Diag.Bourdet($F$23:$F$29,$C$23:$C$29,F25,_L)</f>
        <v>34.320560220330115</v>
      </c>
      <c r="H25" s="0">
        <f>PO.DCA.Diag.Bourdet($F$23:$F$29,$E$23:$E$29,F25,_L)</f>
        <v>0.13728224088132043</v>
      </c>
      <c r="I25" s="0">
        <v>1</v>
      </c>
    </row>
    <row r="26">
      <c r="A26" s="0">
        <v>8</v>
      </c>
      <c r="B26" s="0">
        <f>_Pi-PO.PTA.Pw.VW(A26,$B$18:$C$20,_Bo,_mu,_C,_rw,_S,_ct,_phi,_h,_k)</f>
        <v>4656.603641248863</v>
      </c>
      <c r="C26" s="0">
        <f>_Pi-B26</f>
        <v>343.3963587511371</v>
      </c>
      <c r="D26" s="0">
        <f>IF(A26&lt;$B$19,$C$18,IF(A26&lt;$B$20,$C$19,$C$20))</f>
        <v>250</v>
      </c>
      <c r="E26" s="0">
        <f>C26/D26</f>
        <v>1.3735854350045484</v>
      </c>
      <c r="F26" s="0">
        <f>LOG10(A26)</f>
        <v>0.9030899869919435</v>
      </c>
      <c r="G26" s="0">
        <f>PO.DCA.Diag.Bourdet($F$23:$F$29,$C$23:$C$29,F26,_L)</f>
        <v>34.09861433505658</v>
      </c>
      <c r="H26" s="0">
        <f>PO.DCA.Diag.Bourdet($F$23:$F$29,$E$23:$E$29,F26,_L)</f>
        <v>0.13639445734022657</v>
      </c>
      <c r="I26" s="0">
        <v>1</v>
      </c>
    </row>
    <row r="27">
      <c r="A27" s="0">
        <v>12</v>
      </c>
      <c r="B27" s="0">
        <f>_Pi-PO.PTA.Pw.VW(A27,$B$18:$C$20,_Bo,_mu,_C,_rw,_S,_ct,_phi,_h,_k)</f>
        <v>4650.608599778017</v>
      </c>
      <c r="C27" s="0">
        <f>_Pi-B27</f>
        <v>349.3914002219826</v>
      </c>
      <c r="D27" s="0">
        <f>IF(A27&lt;$B$19,$C$18,IF(A27&lt;$B$20,$C$19,$C$20))</f>
        <v>250</v>
      </c>
      <c r="E27" s="0">
        <f>C27/D27</f>
        <v>1.3975656008879305</v>
      </c>
      <c r="F27" s="0">
        <f>LOG10(A27)</f>
        <v>1.0791812460476249</v>
      </c>
      <c r="G27" s="0">
        <f>PO.DCA.Diag.Bourdet($F$23:$F$29,$C$23:$C$29,F27,_L)</f>
        <v>34.02776102523864</v>
      </c>
      <c r="H27" s="0">
        <f>PO.DCA.Diag.Bourdet($F$23:$F$29,$E$23:$E$29,F27,_L)</f>
        <v>0.1361110441009548</v>
      </c>
      <c r="I27" s="0">
        <v>1</v>
      </c>
    </row>
    <row r="28">
      <c r="A28" s="0">
        <v>16</v>
      </c>
      <c r="B28" s="0">
        <f>_Pi-PO.PTA.Pw.VW(A28,$B$18:$C$20,_Bo,_mu,_C,_rw,_S,_ct,_phi,_h,_k)</f>
        <v>4646.361400860386</v>
      </c>
      <c r="C28" s="0">
        <f>_Pi-B28</f>
        <v>353.6385991396137</v>
      </c>
      <c r="D28" s="0">
        <f>IF(A28&lt;$B$19,$C$18,IF(A28&lt;$B$20,$C$19,$C$20))</f>
        <v>250</v>
      </c>
      <c r="E28" s="0">
        <f>C28/D28</f>
        <v>1.4145543965584548</v>
      </c>
      <c r="F28" s="0">
        <f>LOG10(A28)</f>
        <v>1.2041199826559248</v>
      </c>
      <c r="G28" s="0">
        <f>PO.DCA.Diag.Bourdet($F$23:$F$29,$C$23:$C$29,F28,_L)</f>
        <v>33.98046491176156</v>
      </c>
      <c r="H28" s="0">
        <f>PO.DCA.Diag.Bourdet($F$23:$F$29,$E$23:$E$29,F28,_L)</f>
        <v>0.13592185964704598</v>
      </c>
      <c r="I28" s="0">
        <v>1</v>
      </c>
    </row>
    <row r="29">
      <c r="A29" s="0">
        <v>20</v>
      </c>
      <c r="B29" s="0">
        <f>_Pi-PO.PTA.Pw.VW(A29,$B$18:$C$20,_Bo,_mu,_C,_rw,_S,_ct,_phi,_h,_k)</f>
        <v>4643.069711340263</v>
      </c>
      <c r="C29" s="0">
        <f>_Pi-B29</f>
        <v>356.930288659737</v>
      </c>
      <c r="D29" s="0">
        <f>IF(A29&lt;$B$19,$C$18,IF(A29&lt;$B$20,$C$19,$C$20))</f>
        <v>250</v>
      </c>
      <c r="E29" s="0">
        <f>C29/D29</f>
        <v>1.427721154638948</v>
      </c>
      <c r="F29" s="0">
        <f>LOG10(A29)</f>
        <v>1.3010299956639813</v>
      </c>
      <c r="G29" s="0">
        <f>PO.DCA.Diag.Bourdet($F$23:$F$29,$C$23:$C$29,F29,_L)</f>
        <v>33.98210921085386</v>
      </c>
      <c r="H29" s="0">
        <f>PO.DCA.Diag.Bourdet($F$23:$F$29,$E$23:$E$29,F29,_L)</f>
        <v>0.13592843684341568</v>
      </c>
      <c r="I29" s="0">
        <v>1</v>
      </c>
    </row>
    <row r="30">
      <c r="A30" s="0">
        <v>28</v>
      </c>
      <c r="B30" s="0">
        <f>_Pi-PO.PTA.Pw.VW(A30,$B$18:$C$20,_Bo,_mu,_C,_rw,_S,_ct,_phi,_h,_k)</f>
        <v>4305.0004651746485</v>
      </c>
      <c r="C30" s="0">
        <f>_Pi-B30</f>
        <v>694.9995348253515</v>
      </c>
      <c r="D30" s="0">
        <f>IF(A30&lt;$B$19,$C$18,IF(A30&lt;$B$20,$C$19,$C$20))</f>
        <v>500</v>
      </c>
      <c r="E30" s="0">
        <f>C30/D30</f>
        <v>1.389999069650703</v>
      </c>
      <c r="F30" s="0">
        <f>LOG10(A30)</f>
        <v>1.4471580313422192</v>
      </c>
      <c r="I30" s="0">
        <v>0</v>
      </c>
    </row>
    <row r="31">
      <c r="A31" s="0">
        <v>36</v>
      </c>
      <c r="B31" s="0">
        <f>_Pi-PO.PTA.Pw.VW(A31,$B$18:$C$20,_Bo,_mu,_C,_rw,_S,_ct,_phi,_h,_k)</f>
        <v>4285.0155854418235</v>
      </c>
      <c r="C31" s="0">
        <f>_Pi-B31</f>
        <v>714.9844145581765</v>
      </c>
      <c r="D31" s="0">
        <f>IF(A31&lt;$B$19,$C$18,IF(A31&lt;$B$20,$C$19,$C$20))</f>
        <v>500</v>
      </c>
      <c r="E31" s="0">
        <f>C31/D31</f>
        <v>1.429968829116353</v>
      </c>
      <c r="F31" s="0">
        <f>LOG10(A31)</f>
        <v>1.5563025007672873</v>
      </c>
      <c r="I31" s="0">
        <v>0</v>
      </c>
    </row>
    <row r="32">
      <c r="A32" s="0">
        <v>44</v>
      </c>
      <c r="B32" s="0">
        <f>_Pi-PO.PTA.Pw.VW(A32,$B$18:$C$20,_Bo,_mu,_C,_rw,_S,_ct,_phi,_h,_k)</f>
        <v>4274.521157969906</v>
      </c>
      <c r="C32" s="0">
        <f>_Pi-B32</f>
        <v>725.4788420300938</v>
      </c>
      <c r="D32" s="0">
        <f>IF(A32&lt;$B$19,$C$18,IF(A32&lt;$B$20,$C$19,$C$20))</f>
        <v>500</v>
      </c>
      <c r="E32" s="0">
        <f>C32/D32</f>
        <v>1.4509576840601877</v>
      </c>
      <c r="F32" s="0">
        <f>LOG10(A32)</f>
        <v>1.6434526764861874</v>
      </c>
      <c r="I32" s="0">
        <v>0</v>
      </c>
    </row>
    <row r="33">
      <c r="A33" s="0">
        <v>52</v>
      </c>
      <c r="B33" s="0">
        <f>_Pi-PO.PTA.Pw.VW(A33,$B$18:$C$20,_Bo,_mu,_C,_rw,_S,_ct,_phi,_h,_k)</f>
        <v>4766.764992040112</v>
      </c>
      <c r="C33" s="0">
        <f>_Pi-B33</f>
        <v>233.2350079598882</v>
      </c>
      <c r="D33" s="0">
        <f>IF(A33&lt;$B$19,$C$18,IF(A33&lt;$B$20,$C$19,$C$20))</f>
        <v>125</v>
      </c>
      <c r="E33" s="0">
        <f>C33/D33</f>
        <v>1.8658800636791057</v>
      </c>
      <c r="F33" s="0">
        <f>LOG10(A33)</f>
        <v>1.7160033436347992</v>
      </c>
      <c r="I33" s="0">
        <v>0</v>
      </c>
    </row>
    <row r="34">
      <c r="A34" s="0">
        <v>60</v>
      </c>
      <c r="B34" s="0">
        <f>_Pi-PO.PTA.Pw.VW(A34,$B$18:$C$20,_Bo,_mu,_C,_rw,_S,_ct,_phi,_h,_k)</f>
        <v>4785.378806857251</v>
      </c>
      <c r="C34" s="0">
        <f>_Pi-B34</f>
        <v>214.62119314274878</v>
      </c>
      <c r="D34" s="0">
        <f>IF(A34&lt;$B$19,$C$18,IF(A34&lt;$B$20,$C$19,$C$20))</f>
        <v>125</v>
      </c>
      <c r="E34" s="0">
        <f>C34/D34</f>
        <v>1.7169695451419902</v>
      </c>
      <c r="F34" s="0">
        <f>LOG10(A34)</f>
        <v>1.7781512503836436</v>
      </c>
      <c r="I34" s="0">
        <v>0</v>
      </c>
    </row>
    <row r="35">
      <c r="A35" s="0">
        <v>68</v>
      </c>
      <c r="B35" s="0">
        <f>_Pi-PO.PTA.Pw.VW(A35,$B$18:$C$20,_Bo,_mu,_C,_rw,_S,_ct,_phi,_h,_k)</f>
        <v>4791.889069946209</v>
      </c>
      <c r="C35" s="0">
        <f>_Pi-B35</f>
        <v>208.11093005379098</v>
      </c>
      <c r="D35" s="0">
        <f>IF(A35&lt;$B$19,$C$18,IF(A35&lt;$B$20,$C$19,$C$20))</f>
        <v>125</v>
      </c>
      <c r="E35" s="0">
        <f>C35/D35</f>
        <v>1.6648874404303278</v>
      </c>
      <c r="F35" s="0">
        <f>LOG10(A35)</f>
        <v>1.8325089127062364</v>
      </c>
      <c r="I35" s="0">
        <v>0</v>
      </c>
    </row>
    <row r="37">
      <c r="A37" s="0" t="s">
        <v>56</v>
      </c>
    </row>
    <row r="38">
      <c r="A38" s="0" t="s">
        <v>57</v>
      </c>
      <c r="B38" s="0">
        <f>AVERAGEIF($I$23:$I$35,1,$H$23:$H$35)</f>
        <v>0.1363276077625927</v>
      </c>
      <c r="C38" s="0" t="s">
        <v>58</v>
      </c>
    </row>
    <row r="39">
      <c r="A39" s="0" t="s">
        <v>59</v>
      </c>
      <c r="B39" s="0">
        <f>AVERAGEIF($I$23:$I$35,1,$E$23:$E$35)-B38*AVERAGEIF($I$23:$I$35,1,$F$23:$F$35)</f>
        <v>1.2504053081459672</v>
      </c>
      <c r="C39" s="0" t="s">
        <v>60</v>
      </c>
    </row>
    <row r="40">
      <c r="A40" s="0" t="s">
        <v>35</v>
      </c>
      <c r="B40" s="0">
        <f>_PO.PTA.PermFromRNSlope(_Bo,_mu,B38,_h)</f>
        <v>49.696463623115164</v>
      </c>
      <c r="C40" s="0" t="s">
        <v>36</v>
      </c>
    </row>
    <row r="41">
      <c r="A41" s="0" t="s">
        <v>37</v>
      </c>
      <c r="B41" s="0">
        <f>_PO.PTA.SkinFromDp1hr(B39,B38,B40,_phi,_mu,_ct,_rw)</f>
        <v>4.927275117457577</v>
      </c>
      <c r="C41" s="0" t="s">
        <v>38</v>
      </c>
    </row>
    <row r="42">
      <c r="A42" s="0" t="s">
        <v>61</v>
      </c>
      <c r="B42" s="0">
        <f>_PO.PTA.Rinv(B40,A35,_phi,_mu,_ct)</f>
        <v>1090.0650192823134</v>
      </c>
      <c r="C42" s="0" t="s">
        <v>29</v>
      </c>
    </row>
    <row r="44">
      <c r="A44" s="0" t="s">
        <v>62</v>
      </c>
      <c r="B44" s="0" t="s">
        <v>63</v>
      </c>
      <c r="C44" s="0" t="s">
        <v>64</v>
      </c>
      <c r="D44" s="0" t="s">
        <v>65</v>
      </c>
    </row>
    <row r="45">
      <c r="A45" s="0" t="s">
        <v>66</v>
      </c>
      <c r="B45" s="0">
        <f>_k</f>
        <v>50</v>
      </c>
      <c r="C45" s="0">
        <f>B40</f>
        <v>49.696463623115164</v>
      </c>
      <c r="D45" s="0">
        <f>(C45-B45)/B45*100</f>
        <v>-0.6070727537696712</v>
      </c>
    </row>
    <row r="46">
      <c r="A46" s="0" t="s">
        <v>67</v>
      </c>
      <c r="B46" s="0">
        <f>_S</f>
        <v>5</v>
      </c>
      <c r="C46" s="0">
        <f>B41</f>
        <v>4.927275117457577</v>
      </c>
      <c r="D46" s="0">
        <f>(C46-B46)/B46*100</f>
        <v>-1.454497650848463</v>
      </c>
    </row>
    <row r="65000">
      <c r="IU65000"/>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Multi-Rate Drawdown — Step-Rate Test</dc:title>
  <dc:subject>Step-rate drawdown test with three rate periods. Demonstrates PO's built-in superposition via the `prod_data` array parameter — a single PO.PTA.Pw.VW call handles the full rate history. Uses rate-normalized pressure ΔP/q for interpretation, which removes rate dependence and allows permeability and skin extraction from any single rate period.</dc:subject>
  <cp:category>Pressure Transient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