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sheet.main+xml" PartName="/xl/workbook.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Override ContentType="application/vnd.openxmlformats-officedocument.spreadsheetml.worksheet+xml" PartName="/xl/worksheets/sheet1.xml"/>
  <Override ContentType="application/vnd.openxmlformats-officedocument.spreadsheetml.styles+xml" PartName="/xl/styles.xml"/>
  <Override ContentType="application/vnd.openxmlformats-officedocument.spreadsheetml.worksheet+xml" PartName="/xl/worksheets/sheet2.xml"/>
  <Override ContentType="text/plain" PartName="/EPPlusLicense.txt"/>
  <Override ContentType="application/vnd.openxmlformats-officedocument.spreadsheetml.sharedStrings+xml" PartName="/xl/sharedString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bookViews>
    <workbookView activeTab="0"/>
  </bookViews>
  <sheets>
    <sheet name="About" sheetId="1" r:id="rId1"/>
    <sheet name="Blueprint" sheetId="2" r:id="rId3"/>
  </sheets>
  <definedNames>
    <definedName name="_Bo" comment="FVF, bbl/STB">Blueprint!$B$4</definedName>
    <definedName name="_C" comment="Forward model wellbore storage, bbl/psi">Blueprint!$B$16</definedName>
    <definedName name="_ct" comment="Total compressibility, 1/psi">Blueprint!$B$7</definedName>
    <definedName name="_h" comment="Net pay, ft">Blueprint!$B$9</definedName>
    <definedName name="_ISIP" comment="Initial shut-in pressure, psia">Blueprint!$B$26</definedName>
    <definedName name="_k" comment="Forward model permeability, mD">Blueprint!$B$13</definedName>
    <definedName name="_L" comment="Bourdet smoothing factor">Blueprint!$B$10</definedName>
    <definedName name="_mu" comment="Viscosity, cP">Blueprint!$B$5</definedName>
    <definedName name="_phi" comment="Porosity, fraction">Blueprint!$B$6</definedName>
    <definedName name="_Pi" comment="Forward model initial pressure, psia">Blueprint!$B$15</definedName>
    <definedName name="_PO.PTA.EndWBS" comment="End of wellbore storage time, h">_xlfn.LAMBDA(_xlpm.C,_xlpm.mu,_xlpm.k,_xlpm.h,_xlpm.S, (200000+12000*_xlpm.S)*_xlpm.C*_xlpm.mu/(_xlpm.k*_xlpm.h))</definedName>
    <definedName name="_PO.PTA.HornerTime" comment="Horner time ratio (tp+dt)/dt">_xlfn.LAMBDA(_xlpm.tp,_xlpm.dt, (_xlpm.tp+_xlpm.dt)/_xlpm.dt)</definedName>
    <definedName name="_PO.PTA.PermFromSlope" comment="Permeability from semilog slope, mD">_xlfn.LAMBDA(_xlpm.q,_xlpm.Bo,_xlpm.mu,_xlpm.m,_xlpm.h, 162.6*_xlpm.q*_xlpm.Bo*_xlpm.mu/(ABS(_xlpm.m)*_xlpm.h))</definedName>
    <definedName name="_PO.PTA.Rinv" comment="Radius of investigation, ft">_xlfn.LAMBDA(_xlpm.k,_xlpm.t,_xlpm.phi,_xlpm.mu,_xlpm.ct, SQRT(_xlpm.k*_xlpm.t/(948*_xlpm.phi*_xlpm.mu*_xlpm.ct)))</definedName>
    <definedName name="_PO.PTA.SkinFromP1hr" comment="Skin factor from P1hr and slope">_xlfn.LAMBDA(_xlpm.P1hr,_xlpm.Pwf,_xlpm.m,_xlpm.k,_xlpm.phi,_xlpm.mu,_xlpm.ct,_xlpm.rw, 1.151*((_xlpm.P1hr-_xlpm.Pwf)/ABS(_xlpm.m)-LOG10(_xlpm.k/(_xlpm.phi*_xlpm.mu*_xlpm.ct*_xlpm.rw^2))+3.23))</definedName>
    <definedName name="_Pwf" comment="Last flowing pressure (end of FF), psia">Blueprint!$B$27</definedName>
    <definedName name="_q" comment="DST flow rate, STB/D">Blueprint!$B$3</definedName>
    <definedName name="_rw" comment="Wellbore radius, ft">Blueprint!$B$8</definedName>
    <definedName name="_S" comment="Forward model skin">Blueprint!$B$14</definedName>
    <definedName name="_tp" comment="FF duration (Horner producing time), h">Blueprint!$B$25</definedName>
  </definedNames>
  <calcPr fullCalcOnLoad="1" fullPrecision="1"/>
</workbook>
</file>

<file path=xl/sharedStrings.xml><?xml version="1.0" encoding="utf-8"?>
<sst xmlns="http://schemas.openxmlformats.org/spreadsheetml/2006/main" count="79" uniqueCount="79">
  <si>
    <t>Id</t>
  </si>
  <si>
    <t>po.pta.dst.sequence</t>
  </si>
  <si>
    <t>Name</t>
  </si>
  <si>
    <t>DST Sequence Analysis — Horner Interpretation</t>
  </si>
  <si>
    <t>Description</t>
  </si>
  <si>
    <r>
      <rPr>
        <rFont val="Aptos Narrow"/>
        <sz val="11"/>
      </rPr>
      <t>Standard four-period drill stem test analysis: Initial Flow (IF) → Initial Shut-In (ISI) → Final Flow (FF) → Final Shut-In (FSI). Forward model generates synthetic gauge data using PO.PTA.Pw.VW with built-in superposition across all rate changes. Horner analysis of the FSI buildup extracts permeability, skin, and extrapolated pressure P</t>
    </r>
    <r>
      <rPr>
        <rFont val="Aptos Narrow"/>
        <sz val="11"/>
      </rPr>
      <t>*</t>
    </r>
    <r>
      <rPr>
        <rFont val="Aptos Narrow"/>
        <sz val="11"/>
      </rPr>
      <t>. Cross-checks ISIP against Horner P</t>
    </r>
    <r>
      <rPr>
        <rFont val="Aptos Narrow"/>
        <sz val="11"/>
      </rPr>
      <t>*</t>
    </r>
    <r>
      <rPr>
        <rFont val="Aptos Narrow"/>
        <sz val="11"/>
      </rPr>
      <t xml:space="preserve"> as an independent reservoir pressure estimate.</t>
    </r>
    <r>
      <rPr>
        <rFont val="Aptos Narrow"/>
        <sz val="11"/>
      </rPr>
      <t xml:space="preserve">_x000A_</t>
    </r>
    <r>
      <rPr>
        <rFont val="Aptos Narrow"/>
        <b/>
        <sz val="11"/>
      </rPr>
      <t>DST convention.</t>
    </r>
    <r>
      <rPr>
        <rFont val="Aptos Narrow"/>
        <sz val="11"/>
      </rPr>
      <t xml:space="preserve"> A standard DST has four periods: IF flushes the tool and provides a preliminary flow test; ISI allows initial pressure recovery; FF is the main flow period for permeability determination; FSI is the main buildup for quantitative analysis. The IF is intentionally short (5–30 min) to minimize reservoir depletion before ISI.</t>
    </r>
    <r>
      <rPr>
        <rFont val="Aptos Narrow"/>
        <sz val="11"/>
      </rPr>
      <t xml:space="preserve">_x000A_</t>
    </r>
    <r>
      <rPr>
        <rFont val="Aptos Narrow"/>
        <b/>
        <sz val="11"/>
      </rPr>
      <t>Horner producing time.</t>
    </r>
    <r>
      <rPr>
        <rFont val="Aptos Narrow"/>
        <sz val="11"/>
      </rPr>
      <t xml:space="preserve"> The Horner method uses tp = FF duration (4h), ignoring the IF period. This is standard DST practice — the ISI recovery effectively resets the pressure field if the IF was short relative to the ISI. For the default case (3 min IF, 57 min ISI), the IF transient has largely dissipated by the start of FF.</t>
    </r>
    <r>
      <rPr>
        <rFont val="Aptos Narrow"/>
        <sz val="11"/>
      </rPr>
      <t xml:space="preserve">_x000A_</t>
    </r>
    <r>
      <rPr>
        <rFont val="Aptos Narrow"/>
        <b/>
        <sz val="11"/>
      </rPr>
      <t>ISIP as pressure estimate.</t>
    </r>
    <r>
      <rPr>
        <rFont val="Aptos Narrow"/>
        <sz val="11"/>
      </rPr>
      <t xml:space="preserve"> The Initial Shut-In Pressure is the best direct Pi estimate from a DST. Unlike the Horner P</t>
    </r>
    <r>
      <rPr>
        <rFont val="Aptos Narrow"/>
        <sz val="11"/>
      </rPr>
      <t>*</t>
    </r>
    <r>
      <rPr>
        <rFont val="Aptos Narrow"/>
        <sz val="11"/>
      </rPr>
      <t xml:space="preserve"> (which is extrapolated), ISIP is measured at the end of a short-flow/long-shut-in sequence. In low-permeability formations where ISI doesn't reach IARF, ISIP still systematically underestimates Pi — Horner analysis of the FSI then provides a better extrapolated value.</t>
    </r>
    <r>
      <rPr>
        <rFont val="Aptos Narrow"/>
        <sz val="11"/>
      </rPr>
      <t xml:space="preserve">_x000A_</t>
    </r>
    <r>
      <rPr>
        <rFont val="Aptos Narrow"/>
        <b/>
        <sz val="11"/>
      </rPr>
      <t>Full superposition vs simplified Horner.</t>
    </r>
    <r>
      <rPr>
        <rFont val="Aptos Narrow"/>
        <sz val="11"/>
      </rPr>
      <t xml:space="preserve"> PO.PTA.Pw.VW computes the exact pressure response accounting for all four rate changes via superposition. The Horner interpretation, however, uses the simplified tp-approximation that assumes a single drawdown at rate q for tp hours. For short IF with adequate ISI recovery, this approximation introduces negligible error. For two-cycle DSTs where IF is a significant fraction of FF, consider the rigorous superposition time approach (Odeh-Jones 1965).</t>
    </r>
    <r>
      <rPr>
        <rFont val="Aptos Narrow"/>
        <sz val="11"/>
      </rPr>
      <t xml:space="preserve">_x000A_</t>
    </r>
    <r>
      <rPr>
        <rFont val="Aptos Narrow"/>
        <b/>
        <sz val="11"/>
      </rPr>
      <t>Two-cycle Horner error.</t>
    </r>
    <r>
      <rPr>
        <rFont val="Aptos Narrow"/>
        <sz val="11"/>
      </rPr>
      <t xml:space="preserve"> When the IF period is long relative to FF, or when ISI fails to reach radial flow, the single-cycle Horner analysis can overestimate permeability by 2× or more (Russell, PETSOC-90-06). This blueprint's default parameters (3 min IF, 4h FF) keep the error small, but the cross-check row quantifies any discrepancy.</t>
    </r>
    <r>
      <rPr>
        <rFont val="Aptos Narrow"/>
        <sz val="11"/>
      </rPr>
      <t xml:space="preserve">_x000A_</t>
    </r>
    <r>
      <rPr>
        <rFont val="Aptos Narrow"/>
        <b/>
        <sz val="11"/>
      </rPr>
      <t>Reference:</t>
    </r>
    <r>
      <rPr>
        <rFont val="Aptos Narrow"/>
        <sz val="11"/>
      </rPr>
      <t xml:space="preserve"> Earlougher, R.C. Jr. (1977). "Advances in Well Test Analysis." SPE Monograph Vol. 5, Chapter 14. Horne, R.N. (1995). "Modern Well Test Analysis." Petroway Inc.</t>
    </r>
  </si>
  <si>
    <t>Category</t>
  </si>
  <si>
    <t>Pressure Transient Analysis</t>
  </si>
  <si>
    <t>Type</t>
  </si>
  <si>
    <t>worksheet</t>
  </si>
  <si>
    <t>Tags</t>
  </si>
  <si>
    <t>DST, drill-stem-test, Horner, buildup, ISIP, FSIP, superposition, well-testing, Bourdet, iarf</t>
  </si>
  <si>
    <t>Workflow</t>
  </si>
  <si>
    <t xml:space="preserve">- **Interpretation Inputs (rows 3–10)**: Reservoir and fluid properties for the test well — q (DST flow rate), Bo, μ, φ, ct, rw, h, and Bourdet smoothing L. Flow rate q is common to both IF and FF periods.
- **Forward Model (rows 12–16)**: k, S, Pi, C for synthetic data generation. In real DST interpretation, these are unknown and the goal of analysis.
- **DST Schedule (rows 18–22)**: Four periods defined as [time, rate] pairs. IF starts at t=0 (3 min flow), ISI at t=0.05h (57 min shut-in), FF at t=1.0h (4h flow), FSI at t=5.0h (6h shut-in). The array $B$19:$C$22 is passed as `prod_data` to PO.PTA.Pw.VW.
- **Computed Values (rows 24–27)**: tp = FF duration (used as producing time for Horner analysis). ISIP = pressure at end of ISI (independent Pi estimate). Pwf = last flowing pressure at end of FF (needed for skin calculation).
- **FSI Data Table (rows 29–40)**: Column A = shut-in time Δt during FSI. Column B = Pws from forward model with full 4-period superposition. Column C = pressure rise ΔPws = Pws − Pwf. Column D–E = Horner time coordinates. Column F = IARF flag. Column G = Bourdet derivative on the log₁₀(HT) axis, with SORT/SORTBY to handle descending x-values.
- **IARF Selection**: Examine column G for a stabilization plateau. For the default case (k=100 mD, S=3, C=0.0005 bbl/psi), IARF begins at approximately Δt ≥ 2h. Set column F = 1 for these points.
- **Interpretation Results (rows 42–50)**: Same Horner analysis as po.pta.horner.pstar — slope m from AVERAGEIF on Bourdet, P* at HT=1, P1hr, k, S, rinv, rwa, and end-of-WBS estimate.
- **DST Cross-Check (row 53)**: Compares ISIP (from ISI period) against P* (from FSI Horner extrapolation). In a good test, both should approximate Pi. The difference quantifies how well the ISI recovered from the IF disturbance.
- **Validation (rows 55–58)**: Round-trip error check. Expected: k &lt; 2%, P* &lt; 0.01%. Skin error is typically 5–10% due to the Horner tp-approximation ignoring the IF period — this is an inherent limitation of simplified DST analysis, not a blueprint error.</t>
  </si>
  <si>
    <t>Website</t>
  </si>
  <si>
    <t>petroleumoffice.com</t>
  </si>
  <si>
    <t>Academic Program</t>
  </si>
  <si>
    <t>petroleumoffice.com/academics</t>
  </si>
  <si>
    <t>DST Sequence Analysis</t>
  </si>
  <si>
    <t>Interpretation Inputs</t>
  </si>
  <si>
    <t>Flow rate, q</t>
  </si>
  <si>
    <t>STB/D</t>
  </si>
  <si>
    <t>FVF, Bo</t>
  </si>
  <si>
    <t>bbl/STB</t>
  </si>
  <si>
    <t>Viscosity, μ</t>
  </si>
  <si>
    <t>cP</t>
  </si>
  <si>
    <t>Porosity, φ</t>
  </si>
  <si>
    <t>fraction</t>
  </si>
  <si>
    <t>Total compressibility, ct</t>
  </si>
  <si>
    <t>1/psi</t>
  </si>
  <si>
    <t>Wellbore radius, rw</t>
  </si>
  <si>
    <t>ft</t>
  </si>
  <si>
    <t>Net pay, h</t>
  </si>
  <si>
    <t>Bourdet L (smoothing)</t>
  </si>
  <si>
    <t>Forward Model</t>
  </si>
  <si>
    <t>Permeability, k</t>
  </si>
  <si>
    <t>mD</t>
  </si>
  <si>
    <t>Skin factor, S</t>
  </si>
  <si>
    <t>dimensionless</t>
  </si>
  <si>
    <t>Initial pressure, Pi</t>
  </si>
  <si>
    <t>psia</t>
  </si>
  <si>
    <t>Wellbore storage, C</t>
  </si>
  <si>
    <t>bbl/psi</t>
  </si>
  <si>
    <t>DST Schedule</t>
  </si>
  <si>
    <t>Time (h)</t>
  </si>
  <si>
    <t>Rate (STB/D)</t>
  </si>
  <si>
    <t>Initial Flow (IF)</t>
  </si>
  <si>
    <t>Initial Shut-In (ISI)</t>
  </si>
  <si>
    <t>Final Flow (FF)</t>
  </si>
  <si>
    <t>Final Shut-In (FSI)</t>
  </si>
  <si>
    <t>DST Computed Values</t>
  </si>
  <si>
    <t>tp (FF duration)</t>
  </si>
  <si>
    <t>h</t>
  </si>
  <si>
    <t>ISIP (end of ISI)</t>
  </si>
  <si>
    <t>Pwf (end of FF)</t>
  </si>
  <si>
    <t>Δt (h)</t>
  </si>
  <si>
    <t>Pws model</t>
  </si>
  <si>
    <t>ΔPws</t>
  </si>
  <si>
    <t>Horner Time</t>
  </si>
  <si>
    <t>log₁₀(HT)</t>
  </si>
  <si>
    <t>IARF</t>
  </si>
  <si>
    <t>Bourdet dPws/dlog₁₀(HT)</t>
  </si>
  <si>
    <t>Interpretation Results</t>
  </si>
  <si>
    <t>IARF slope, m</t>
  </si>
  <si>
    <t>psi/cycle</t>
  </si>
  <si>
    <t>P* (extrapolated)</t>
  </si>
  <si>
    <t>P at Δt=1hr</t>
  </si>
  <si>
    <t>Radius of investigation</t>
  </si>
  <si>
    <t>Effective wellbore radius</t>
  </si>
  <si>
    <t>End of WBS (unit slope)</t>
  </si>
  <si>
    <t>DST Cross-Check</t>
  </si>
  <si>
    <t>ISIP − P*</t>
  </si>
  <si>
    <t>Validation</t>
  </si>
  <si>
    <t>Input</t>
  </si>
  <si>
    <t>Recovered</t>
  </si>
  <si>
    <t>Error %</t>
  </si>
  <si>
    <t>k (mD)</t>
  </si>
  <si>
    <t>S (dimensionless)</t>
  </si>
  <si>
    <t>P* (psia)</t>
  </si>
</sst>
</file>

<file path=xl/styles.xml><?xml version="1.0" encoding="utf-8"?>
<styleSheet xmlns="http://schemas.openxmlformats.org/spreadsheetml/2006/main">
  <numFmts count="0"/>
  <fonts count="3">
    <font>
      <sz val="11"/>
      <name val="Aptos Narrow"/>
    </font>
    <font>
      <u/>
      <sz val="11"/>
      <color rgb="FF0000FF"/>
      <name val="Aptos Narrow"/>
    </font>
    <font>
      <b/>
      <sz val="11"/>
      <name val="Aptos Narrow"/>
    </font>
  </fonts>
  <fills count="2">
    <fill>
      <patternFill patternType="none"/>
    </fill>
    <fill>
      <patternFill patternType="gray125"/>
    </fill>
  </fills>
  <borders count="1">
    <border>
      <left/>
      <right/>
      <top/>
      <bottom/>
      <diagonal/>
    </border>
  </borders>
  <cellStyleXfs count="1">
    <xf numFmtId="0" fontId="0"/>
  </cellStyleXfs>
  <cellXfs count="4">
    <xf numFmtId="0" fontId="0" xfId="0"/>
    <xf numFmtId="0" fontId="2" applyFont="1" applyAlignment="1">
      <alignment horizontal="right" vertical="top"/>
    </xf>
    <xf numFmtId="0" fontId="0" xfId="0" applyAlignment="1">
      <alignment wrapText="1"/>
    </xf>
    <xf numFmtId="0" fontId="1" applyFont="1" applyAlignment="1">
      <alignmen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styles" Target="styles.xml"/><Relationship Id="rId3" Type="http://schemas.openxmlformats.org/officeDocument/2006/relationships/worksheet" Target="worksheets/sheet2.xml"/><Relationship Id="rId4" Type="http://schemas.openxmlformats.org/officeDocument/2006/relationships/sharedStrings" Target="sharedStrings.xml"/></Relationships>
</file>

<file path=xl/worksheets/_rels/sheet1.xml.rels><?xml version="1.0" encoding="UTF-8" standalone="yes"?><Relationships xmlns="http://schemas.openxmlformats.org/package/2006/relationships"><Relationship Id="rId1" Type="http://schemas.openxmlformats.org/officeDocument/2006/relationships/hyperlink" Target="https://petroleumoffice.com/blueprint/po.pta.dst.sequence" TargetMode="External"/><Relationship Id="rId2" Type="http://schemas.openxmlformats.org/officeDocument/2006/relationships/hyperlink" Target="https://petroleumoffice.com" TargetMode="External"/><Relationship Id="rId3" Type="http://schemas.openxmlformats.org/officeDocument/2006/relationships/hyperlink" Target="https://petroleumoffice.com/academics" TargetMode="External"/></Relationships>
</file>

<file path=xl/worksheets/sheet1.xml><?xml version="1.0" encoding="utf-8"?>
<worksheet xmlns:r="http://schemas.openxmlformats.org/officeDocument/2006/relationships" xmlns="http://schemas.openxmlformats.org/spreadsheetml/2006/main" xmlns:mc="http://schemas.openxmlformats.org/markup-compatibility/2006" xmlns:xr="http://schemas.microsoft.com/office/spreadsheetml/2014/revision" mc:Ignorable="xr ">
  <dimension ref="A1:B10"/>
  <sheetViews>
    <sheetView workbookViewId="0" tabSelected="1"/>
  </sheetViews>
  <sheetFormatPr defaultRowHeight="15"/>
  <cols>
    <col min="1" max="1" width="19.151641845703125" customWidth="1"/>
    <col min="2" max="2" width="80" customWidth="1" style="2"/>
  </cols>
  <sheetData>
    <row r="1">
      <c r="A1" s="1" t="s">
        <v>0</v>
      </c>
      <c r="B1" s="3" t="s">
        <v>1</v>
      </c>
    </row>
    <row r="2">
      <c r="A2" s="1" t="s">
        <v>2</v>
      </c>
      <c r="B2" s="2" t="s">
        <v>3</v>
      </c>
    </row>
    <row r="3">
      <c r="A3" s="1" t="s">
        <v>4</v>
      </c>
      <c r="B3" s="2" t="s">
        <v>5</v>
      </c>
    </row>
    <row r="4">
      <c r="A4" s="1" t="s">
        <v>6</v>
      </c>
      <c r="B4" s="2" t="s">
        <v>7</v>
      </c>
    </row>
    <row r="5">
      <c r="A5" s="1" t="s">
        <v>8</v>
      </c>
      <c r="B5" s="2" t="s">
        <v>9</v>
      </c>
    </row>
    <row r="6">
      <c r="A6" s="1" t="s">
        <v>10</v>
      </c>
      <c r="B6" s="2" t="s">
        <v>11</v>
      </c>
    </row>
    <row r="7">
      <c r="A7" s="1" t="s">
        <v>12</v>
      </c>
      <c r="B7" s="2" t="s">
        <v>13</v>
      </c>
    </row>
    <row r="8">
      <c r="A8" s="1"/>
    </row>
    <row r="9">
      <c r="A9" s="1" t="s">
        <v>14</v>
      </c>
      <c r="B9" s="3" t="s">
        <v>15</v>
      </c>
    </row>
    <row r="10">
      <c r="A10" s="1" t="s">
        <v>16</v>
      </c>
      <c r="B10" s="3" t="s">
        <v>17</v>
      </c>
    </row>
  </sheetData>
  <hyperlinks>
    <hyperlink ref="B1" r:id="rId1"/>
    <hyperlink ref="B9" r:id="rId2"/>
    <hyperlink ref="B10" r:id="rId3"/>
  </hyperlinks>
  <headerFooter/>
</worksheet>
</file>

<file path=xl/worksheets/sheet2.xml><?xml version="1.0" encoding="utf-8"?>
<worksheet xmlns:r="http://schemas.openxmlformats.org/officeDocument/2006/relationships" xmlns="http://schemas.openxmlformats.org/spreadsheetml/2006/main" xmlns:mc="http://schemas.openxmlformats.org/markup-compatibility/2006" xmlns:xr="http://schemas.microsoft.com/office/spreadsheetml/2014/revision" mc:Ignorable="xr ">
  <dimension ref="A1:IU65000"/>
  <sheetViews>
    <sheetView workbookViewId="0"/>
  </sheetViews>
  <sheetFormatPr defaultRowHeight="15"/>
  <sheetData>
    <row r="1">
      <c r="A1" s="0" t="s">
        <v>18</v>
      </c>
    </row>
    <row r="2">
      <c r="A2" s="0" t="s">
        <v>19</v>
      </c>
    </row>
    <row r="3">
      <c r="A3" s="0" t="s">
        <v>20</v>
      </c>
      <c r="B3" s="0">
        <v>250</v>
      </c>
      <c r="C3" s="0" t="s">
        <v>21</v>
      </c>
    </row>
    <row r="4">
      <c r="A4" s="0" t="s">
        <v>22</v>
      </c>
      <c r="B4" s="0">
        <v>1.25</v>
      </c>
      <c r="C4" s="0" t="s">
        <v>23</v>
      </c>
    </row>
    <row r="5">
      <c r="A5" s="0" t="s">
        <v>24</v>
      </c>
      <c r="B5" s="0">
        <v>1</v>
      </c>
      <c r="C5" s="0" t="s">
        <v>25</v>
      </c>
    </row>
    <row r="6">
      <c r="A6" s="0" t="s">
        <v>26</v>
      </c>
      <c r="B6" s="0">
        <v>0.2</v>
      </c>
      <c r="C6" s="0" t="s">
        <v>27</v>
      </c>
    </row>
    <row r="7">
      <c r="A7" s="0" t="s">
        <v>28</v>
      </c>
      <c r="B7" s="0">
        <v>1.5E-05</v>
      </c>
      <c r="C7" s="0" t="s">
        <v>29</v>
      </c>
    </row>
    <row r="8">
      <c r="A8" s="0" t="s">
        <v>30</v>
      </c>
      <c r="B8" s="0">
        <v>0.354</v>
      </c>
      <c r="C8" s="0" t="s">
        <v>31</v>
      </c>
    </row>
    <row r="9">
      <c r="A9" s="0" t="s">
        <v>32</v>
      </c>
      <c r="B9" s="0">
        <v>30</v>
      </c>
      <c r="C9" s="0" t="s">
        <v>31</v>
      </c>
    </row>
    <row r="10">
      <c r="A10" s="0" t="s">
        <v>33</v>
      </c>
      <c r="B10" s="0">
        <v>0.2</v>
      </c>
    </row>
    <row r="12">
      <c r="A12" s="0" t="s">
        <v>34</v>
      </c>
    </row>
    <row r="13">
      <c r="A13" s="0" t="s">
        <v>35</v>
      </c>
      <c r="B13" s="0">
        <v>100</v>
      </c>
      <c r="C13" s="0" t="s">
        <v>36</v>
      </c>
    </row>
    <row r="14">
      <c r="A14" s="0" t="s">
        <v>37</v>
      </c>
      <c r="B14" s="0">
        <v>3</v>
      </c>
      <c r="C14" s="0" t="s">
        <v>38</v>
      </c>
    </row>
    <row r="15">
      <c r="A15" s="0" t="s">
        <v>39</v>
      </c>
      <c r="B15" s="0">
        <v>5000</v>
      </c>
      <c r="C15" s="0" t="s">
        <v>40</v>
      </c>
    </row>
    <row r="16">
      <c r="A16" s="0" t="s">
        <v>41</v>
      </c>
      <c r="B16" s="0">
        <v>0.0005</v>
      </c>
      <c r="C16" s="0" t="s">
        <v>42</v>
      </c>
    </row>
    <row r="18">
      <c r="A18" s="0" t="s">
        <v>43</v>
      </c>
      <c r="B18" s="0" t="s">
        <v>44</v>
      </c>
      <c r="C18" s="0" t="s">
        <v>45</v>
      </c>
    </row>
    <row r="19">
      <c r="A19" s="0" t="s">
        <v>46</v>
      </c>
      <c r="B19" s="0">
        <v>0</v>
      </c>
      <c r="C19" s="0">
        <f>_q</f>
        <v>250</v>
      </c>
    </row>
    <row r="20">
      <c r="A20" s="0" t="s">
        <v>47</v>
      </c>
      <c r="B20" s="0">
        <v>0.05</v>
      </c>
      <c r="C20" s="0">
        <v>0</v>
      </c>
    </row>
    <row r="21">
      <c r="A21" s="0" t="s">
        <v>48</v>
      </c>
      <c r="B21" s="0">
        <v>1</v>
      </c>
      <c r="C21" s="0">
        <f>_q</f>
        <v>250</v>
      </c>
    </row>
    <row r="22">
      <c r="A22" s="0" t="s">
        <v>49</v>
      </c>
      <c r="B22" s="0">
        <v>5</v>
      </c>
      <c r="C22" s="0">
        <v>0</v>
      </c>
    </row>
    <row r="24">
      <c r="A24" s="0" t="s">
        <v>50</v>
      </c>
    </row>
    <row r="25">
      <c r="A25" s="0" t="s">
        <v>51</v>
      </c>
      <c r="B25" s="0">
        <f>B22-B21</f>
        <v>4</v>
      </c>
      <c r="C25" s="0" t="s">
        <v>52</v>
      </c>
    </row>
    <row r="26">
      <c r="A26" s="0" t="s">
        <v>53</v>
      </c>
      <c r="B26" s="0">
        <f>_Pi-PO.PTA.Pw.VW($B$21,$B$19:$C$22,_Bo,_mu,_C,_rw,_S,_ct,_phi,_h,_k)</f>
        <v>4999.619059738775</v>
      </c>
      <c r="C26" s="0" t="s">
        <v>40</v>
      </c>
    </row>
    <row r="27">
      <c r="A27" s="0" t="s">
        <v>54</v>
      </c>
      <c r="B27" s="0">
        <f>_Pi-PO.PTA.Pw.VW($B$22,$B$19:$C$22,_Bo,_mu,_C,_rw,_S,_ct,_phi,_h,_k)</f>
        <v>4857.6158363390905</v>
      </c>
      <c r="C27" s="0" t="s">
        <v>40</v>
      </c>
    </row>
    <row r="29">
      <c r="A29" s="0" t="s">
        <v>55</v>
      </c>
      <c r="B29" s="0" t="s">
        <v>56</v>
      </c>
      <c r="C29" s="0" t="s">
        <v>57</v>
      </c>
      <c r="D29" s="0" t="s">
        <v>58</v>
      </c>
      <c r="E29" s="0" t="s">
        <v>59</v>
      </c>
      <c r="F29" s="0" t="s">
        <v>60</v>
      </c>
      <c r="G29" s="0" t="s">
        <v>61</v>
      </c>
    </row>
    <row r="30">
      <c r="A30" s="0">
        <v>0.01</v>
      </c>
      <c r="B30" s="0">
        <f>_Pi-PO.PTA.Pw.VW($B$22+A30,$B$19:$C$22,_Bo,_mu,_C,_rw,_S,_ct,_phi,_h,_k)</f>
        <v>4944.263613072455</v>
      </c>
      <c r="C30" s="0">
        <f>B30-_Pwf</f>
        <v>86.64777673336448</v>
      </c>
      <c r="D30" s="0">
        <f>_PO.PTA.HornerTime(_tp,A30)</f>
        <v>400.99999999999994</v>
      </c>
      <c r="E30" s="0">
        <f>LOG10(D30)</f>
        <v>2.603144372620182</v>
      </c>
      <c r="F30" s="0">
        <v>0</v>
      </c>
      <c r="G30" s="0">
        <f>PO.DCA.Diag.Bourdet(_xlfn._xlws.SORT($E$30:$E$40,1,1),_xlfn.SORTBY($B$30:$B$40,$E$30:$E$40,1),E30,_L)</f>
        <v>-31.619183764197828</v>
      </c>
    </row>
    <row r="31">
      <c r="A31" s="0">
        <v>0.05</v>
      </c>
      <c r="B31" s="0">
        <f>_Pi-PO.PTA.Pw.VW($B$22+A31,$B$19:$C$22,_Bo,_mu,_C,_rw,_S,_ct,_phi,_h,_k)</f>
        <v>4966.228174831927</v>
      </c>
      <c r="C31" s="0">
        <f>B31-_Pwf</f>
        <v>108.6123384928369</v>
      </c>
      <c r="D31" s="0">
        <f>_PO.PTA.HornerTime(_tp,A31)</f>
        <v>80.99999999999999</v>
      </c>
      <c r="E31" s="0">
        <f>LOG10(D31)</f>
        <v>1.9084850188786497</v>
      </c>
      <c r="F31" s="0">
        <v>0</v>
      </c>
      <c r="G31" s="0">
        <f>PO.DCA.Diag.Bourdet(_xlfn._xlws.SORT($E$30:$E$40,1,1),_xlfn.SORTBY($B$30:$B$40,$E$30:$E$40,1),E31,_L)</f>
        <v>-23.016055042451608</v>
      </c>
    </row>
    <row r="32">
      <c r="A32" s="0">
        <v>0.1</v>
      </c>
      <c r="B32" s="0">
        <f>_Pi-PO.PTA.Pw.VW($B$22+A32,$B$19:$C$22,_Bo,_mu,_C,_rw,_S,_ct,_phi,_h,_k)</f>
        <v>4971.9511434658025</v>
      </c>
      <c r="C32" s="0">
        <f>B32-_Pwf</f>
        <v>114.335307126712</v>
      </c>
      <c r="D32" s="0">
        <f>_PO.PTA.HornerTime(_tp,A32)</f>
        <v>40.99999999999999</v>
      </c>
      <c r="E32" s="0">
        <f>LOG10(D32)</f>
        <v>1.6127838567197355</v>
      </c>
      <c r="F32" s="0">
        <v>0</v>
      </c>
      <c r="G32" s="0">
        <f>PO.DCA.Diag.Bourdet(_xlfn._xlws.SORT($E$30:$E$40,1,1),_xlfn.SORTBY($B$30:$B$40,$E$30:$E$40,1),E32,_L)</f>
        <v>-18.721765615060193</v>
      </c>
    </row>
    <row r="33">
      <c r="A33" s="0">
        <v>0.2</v>
      </c>
      <c r="B33" s="0">
        <f>_Pi-PO.PTA.Pw.VW($B$22+A33,$B$19:$C$22,_Bo,_mu,_C,_rw,_S,_ct,_phi,_h,_k)</f>
        <v>4977.210541875024</v>
      </c>
      <c r="C33" s="0">
        <f>B33-_Pwf</f>
        <v>119.59470553593383</v>
      </c>
      <c r="D33" s="0">
        <f>_PO.PTA.HornerTime(_tp,A33)</f>
        <v>21</v>
      </c>
      <c r="E33" s="0">
        <f>LOG10(D33)</f>
        <v>1.3222192947339193</v>
      </c>
      <c r="F33" s="0">
        <v>0</v>
      </c>
      <c r="G33" s="0">
        <f>PO.DCA.Diag.Bourdet(_xlfn._xlws.SORT($E$30:$E$40,1,1),_xlfn.SORTBY($B$30:$B$40,$E$30:$E$40,1),E33,_L)</f>
        <v>-17.832696816396</v>
      </c>
    </row>
    <row r="34">
      <c r="A34" s="0">
        <v>0.5</v>
      </c>
      <c r="B34" s="0">
        <f>_Pi-PO.PTA.Pw.VW($B$22+A34,$B$19:$C$22,_Bo,_mu,_C,_rw,_S,_ct,_phi,_h,_k)</f>
        <v>4983.647705090394</v>
      </c>
      <c r="C34" s="0">
        <f>B34-_Pwf</f>
        <v>126.03186875130359</v>
      </c>
      <c r="D34" s="0">
        <f>_PO.PTA.HornerTime(_tp,A34)</f>
        <v>9</v>
      </c>
      <c r="E34" s="0">
        <f>LOG10(D34)</f>
        <v>0.9542425094393249</v>
      </c>
      <c r="F34" s="0">
        <v>0</v>
      </c>
      <c r="G34" s="0">
        <f>PO.DCA.Diag.Bourdet(_xlfn._xlws.SORT($E$30:$E$40,1,1),_xlfn.SORTBY($B$30:$B$40,$E$30:$E$40,1),E34,_L)</f>
        <v>-17.333044222442286</v>
      </c>
    </row>
    <row r="35">
      <c r="A35" s="0">
        <v>1</v>
      </c>
      <c r="B35" s="0">
        <f>_Pi-PO.PTA.Pw.VW($B$22+A35,$B$19:$C$22,_Bo,_mu,_C,_rw,_S,_ct,_phi,_h,_k)</f>
        <v>4988.043958627519</v>
      </c>
      <c r="C35" s="0">
        <f>B35-_Pwf</f>
        <v>130.4281222884283</v>
      </c>
      <c r="D35" s="0">
        <f>_PO.PTA.HornerTime(_tp,A35)</f>
        <v>5</v>
      </c>
      <c r="E35" s="0">
        <f>LOG10(D35)</f>
        <v>0.6989700043360189</v>
      </c>
      <c r="F35" s="0">
        <v>0</v>
      </c>
      <c r="G35" s="0">
        <f>PO.DCA.Diag.Bourdet(_xlfn._xlws.SORT($E$30:$E$40,1,1),_xlfn.SORTBY($B$30:$B$40,$E$30:$E$40,1),E35,_L)</f>
        <v>-17.16939221533855</v>
      </c>
    </row>
    <row r="36">
      <c r="A36" s="0">
        <v>2</v>
      </c>
      <c r="B36" s="0">
        <f>_Pi-PO.PTA.Pw.VW($B$22+A36,$B$19:$C$22,_Bo,_mu,_C,_rw,_S,_ct,_phi,_h,_k)</f>
        <v>4991.8428613942815</v>
      </c>
      <c r="C36" s="0">
        <f>B36-_Pwf</f>
        <v>134.227025055191</v>
      </c>
      <c r="D36" s="0">
        <f>_PO.PTA.HornerTime(_tp,A36)</f>
        <v>3</v>
      </c>
      <c r="E36" s="0">
        <f>LOG10(D36)</f>
        <v>0.47712125471966244</v>
      </c>
      <c r="F36" s="0">
        <v>1</v>
      </c>
      <c r="G36" s="0">
        <f>PO.DCA.Diag.Bourdet(_xlfn._xlws.SORT($E$30:$E$40,1,1),_xlfn.SORTBY($B$30:$B$40,$E$30:$E$40,1),E36,_L)</f>
        <v>-17.10523796368569</v>
      </c>
    </row>
    <row r="37">
      <c r="A37" s="0">
        <v>3</v>
      </c>
      <c r="B37" s="0">
        <f>_Pi-PO.PTA.Pw.VW($B$22+A37,$B$19:$C$22,_Bo,_mu,_C,_rw,_S,_ct,_phi,_h,_k)</f>
        <v>4993.708166087472</v>
      </c>
      <c r="C37" s="0">
        <f>B37-_Pwf</f>
        <v>136.09232974838142</v>
      </c>
      <c r="D37" s="0">
        <f>_PO.PTA.HornerTime(_tp,A37)</f>
        <v>2.3333333333333335</v>
      </c>
      <c r="E37" s="0">
        <f>LOG10(D37)</f>
        <v>0.36797678529459443</v>
      </c>
      <c r="F37" s="0">
        <v>1</v>
      </c>
      <c r="G37" s="0">
        <f>PO.DCA.Diag.Bourdet(_xlfn._xlws.SORT($E$30:$E$40,1,1),_xlfn.SORTBY($B$30:$B$40,$E$30:$E$40,1),E37,_L)</f>
        <v>-17.088209892307628</v>
      </c>
    </row>
    <row r="38">
      <c r="A38" s="0">
        <v>4</v>
      </c>
      <c r="B38" s="0">
        <f>_Pi-PO.PTA.Pw.VW($B$22+A38,$B$19:$C$22,_Bo,_mu,_C,_rw,_S,_ct,_phi,_h,_k)</f>
        <v>4994.851834457609</v>
      </c>
      <c r="C38" s="0">
        <f>B38-_Pwf</f>
        <v>137.23599811851818</v>
      </c>
      <c r="D38" s="0">
        <f>_PO.PTA.HornerTime(_tp,A38)</f>
        <v>2</v>
      </c>
      <c r="E38" s="0">
        <f>LOG10(D38)</f>
        <v>0.3010299956639812</v>
      </c>
      <c r="F38" s="0">
        <v>1</v>
      </c>
      <c r="G38" s="0">
        <f>PO.DCA.Diag.Bourdet(_xlfn._xlws.SORT($E$30:$E$40,1,1),_xlfn.SORTBY($B$30:$B$40,$E$30:$E$40,1),E38,_L)</f>
        <v>-17.085562215096793</v>
      </c>
    </row>
    <row r="39">
      <c r="A39" s="0">
        <v>5</v>
      </c>
      <c r="B39" s="0">
        <f>_Pi-PO.PTA.Pw.VW($B$22+A39,$B$19:$C$22,_Bo,_mu,_C,_rw,_S,_ct,_phi,_h,_k)</f>
        <v>4995.633509935787</v>
      </c>
      <c r="C39" s="0">
        <f>B39-_Pwf</f>
        <v>138.0176735966961</v>
      </c>
      <c r="D39" s="0">
        <f>_PO.PTA.HornerTime(_tp,A39)</f>
        <v>1.8</v>
      </c>
      <c r="E39" s="0">
        <f>LOG10(D39)</f>
        <v>0.25527250510330607</v>
      </c>
      <c r="F39" s="0">
        <v>1</v>
      </c>
      <c r="G39" s="0">
        <f>PO.DCA.Diag.Bourdet(_xlfn._xlws.SORT($E$30:$E$40,1,1),_xlfn.SORTBY($B$30:$B$40,$E$30:$E$40,1),E39,_L)</f>
        <v>-17.084994316886625</v>
      </c>
    </row>
    <row r="40">
      <c r="A40" s="0">
        <v>6</v>
      </c>
      <c r="B40" s="0">
        <f>_Pi-PO.PTA.Pw.VW($B$22+A40,$B$19:$C$22,_Bo,_mu,_C,_rw,_S,_ct,_phi,_h,_k)</f>
        <v>4996.204546348015</v>
      </c>
      <c r="C40" s="0">
        <f>B40-_Pwf</f>
        <v>138.58871000892486</v>
      </c>
      <c r="D40" s="0">
        <f>_PO.PTA.HornerTime(_tp,A40)</f>
        <v>1.6666666666666667</v>
      </c>
      <c r="E40" s="0">
        <f>LOG10(D40)</f>
        <v>0.22184874961635637</v>
      </c>
      <c r="F40" s="0">
        <v>1</v>
      </c>
      <c r="G40" s="0">
        <f>PO.DCA.Diag.Bourdet(_xlfn._xlws.SORT($E$30:$E$40,1,1),_xlfn.SORTBY($B$30:$B$40,$E$30:$E$40,1),E40,_L)</f>
        <v>-17.086387552661535</v>
      </c>
    </row>
    <row r="42">
      <c r="A42" s="0" t="s">
        <v>62</v>
      </c>
    </row>
    <row r="43">
      <c r="A43" s="0" t="s">
        <v>63</v>
      </c>
      <c r="B43" s="0">
        <f>AVERAGEIF($F$30:$F$40,1,$G$30:$G$40)</f>
        <v>-17.090078388127655</v>
      </c>
      <c r="C43" s="0" t="s">
        <v>64</v>
      </c>
    </row>
    <row r="44">
      <c r="A44" s="0" t="s">
        <v>65</v>
      </c>
      <c r="B44" s="0">
        <f>AVERAGEIF($F$30:$F$40,1,$B$30:$B$40)-B43*AVERAGEIF($F$30:$F$40,1,$E$30:$E$40)</f>
        <v>4999.996475167907</v>
      </c>
      <c r="C44" s="0" t="s">
        <v>40</v>
      </c>
    </row>
    <row r="45">
      <c r="A45" s="0" t="s">
        <v>66</v>
      </c>
      <c r="B45" s="0">
        <f>B44+B43*LOG10((_tp+1)/1)</f>
        <v>4988.051023002855</v>
      </c>
      <c r="C45" s="0" t="s">
        <v>40</v>
      </c>
    </row>
    <row r="46">
      <c r="A46" s="0" t="s">
        <v>35</v>
      </c>
      <c r="B46" s="0">
        <f>_PO.PTA.PermFromSlope(_q,_Bo,_mu,B43,_h)</f>
        <v>99.10721071804066</v>
      </c>
      <c r="C46" s="0" t="s">
        <v>36</v>
      </c>
    </row>
    <row r="47">
      <c r="A47" s="0" t="s">
        <v>37</v>
      </c>
      <c r="B47" s="0">
        <f>_PO.PTA.SkinFromP1hr(B45,_Pwf,B43,B46,_phi,_mu,_ct,_rw)</f>
        <v>2.809866684075877</v>
      </c>
      <c r="C47" s="0" t="s">
        <v>38</v>
      </c>
    </row>
    <row r="48">
      <c r="A48" s="0" t="s">
        <v>67</v>
      </c>
      <c r="B48" s="0">
        <f>_PO.PTA.Rinv(B46,A40,_phi,_mu,_ct)</f>
        <v>457.26025679379103</v>
      </c>
      <c r="C48" s="0" t="s">
        <v>31</v>
      </c>
    </row>
    <row r="49">
      <c r="A49" s="0" t="s">
        <v>68</v>
      </c>
      <c r="B49" s="0">
        <f>PO.IPR.Rwa(_rw,B47)</f>
        <v>0.021315408800910183</v>
      </c>
      <c r="C49" s="0" t="s">
        <v>31</v>
      </c>
    </row>
    <row r="50">
      <c r="A50" s="0" t="s">
        <v>69</v>
      </c>
      <c r="B50" s="0">
        <f>_PO.PTA.EndWBS(_C,_mu,B46,_h,B47)</f>
        <v>0.039303968318013006</v>
      </c>
      <c r="C50" s="0" t="s">
        <v>52</v>
      </c>
    </row>
    <row r="52">
      <c r="A52" s="0" t="s">
        <v>70</v>
      </c>
    </row>
    <row r="53">
      <c r="A53" s="0" t="s">
        <v>71</v>
      </c>
      <c r="B53" s="0">
        <f>_ISIP-B44</f>
        <v>-0.3774154291322702</v>
      </c>
      <c r="C53" s="0" t="s">
        <v>40</v>
      </c>
    </row>
    <row r="55">
      <c r="A55" s="0" t="s">
        <v>72</v>
      </c>
      <c r="B55" s="0" t="s">
        <v>73</v>
      </c>
      <c r="C55" s="0" t="s">
        <v>74</v>
      </c>
      <c r="D55" s="0" t="s">
        <v>75</v>
      </c>
    </row>
    <row r="56">
      <c r="A56" s="0" t="s">
        <v>76</v>
      </c>
      <c r="B56" s="0">
        <f>_k</f>
        <v>100</v>
      </c>
      <c r="C56" s="0">
        <f>B46</f>
        <v>99.10721071804066</v>
      </c>
      <c r="D56" s="0">
        <f>(C56-B56)/B56*100</f>
        <v>-0.892789281959338</v>
      </c>
    </row>
    <row r="57">
      <c r="A57" s="0" t="s">
        <v>77</v>
      </c>
      <c r="B57" s="0">
        <f>_S</f>
        <v>3</v>
      </c>
      <c r="C57" s="0">
        <f>B47</f>
        <v>2.809866684075877</v>
      </c>
      <c r="D57" s="0">
        <f>(C57-B57)/B57*100</f>
        <v>-6.337777197470773</v>
      </c>
    </row>
    <row r="58">
      <c r="A58" s="0" t="s">
        <v>78</v>
      </c>
      <c r="B58" s="0">
        <f>_Pi</f>
        <v>5000</v>
      </c>
      <c r="C58" s="0">
        <f>B44</f>
        <v>4999.996475167907</v>
      </c>
      <c r="D58" s="0">
        <f>(C58-B58)/B58*100</f>
        <v>-7.049664185615256E-05</v>
      </c>
    </row>
    <row r="65000">
      <c r="IU65000"/>
    </row>
  </sheetData>
  <headerFooter/>
</worksheet>
</file>

<file path=EPPlusLicense.txt>This workbook was created with the EPPlus library, licensed to PetroleumOffice under the Polyform Noncommercial license, see https://polyformproject.org/licenses/noncommercial/1.0.0
For more information about EPPlus, see https://epplussoftware.com/

</file>

<file path=docProps/app.xml><?xml version="1.0" encoding="utf-8"?>
<Properties xmlns:vt="http://schemas.openxmlformats.org/officeDocument/2006/docPropsVTypes" xmlns="http://schemas.openxmlformats.org/officeDocument/2006/extended-properties">
  <Company>https://petroleumoffice.com</Company>
  <Application>EPPlus</Application>
  <AppVersion>8.4</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DST Sequence Analysis — Horner Interpretation</dc:title>
  <dc:subject>Standard four-period drill stem test analysis: Initial Flow (IF) → Initial Shut-In (ISI) → Final Flow (FF) → Final Shut-In (FSI). Forward model generates synthetic gauge data using PO.PTA.Pw.VW with built-in superposition across all rate changes. Horner analysis of the FSI buildup extracts permeability, skin, and extrapolated pressure P*. Cross-checks ISIP against Horner P* as an independent reservoir pressure estimate.</dc:subject>
  <cp:category>Pressure Transient Analysis</cp:category>
  <cp:keywords>EPPlus noncommercial use</cp:keywords>
  <dc:creator>PetroleumOffice</dc:creator>
  <dc:description>This workbook has been created with EPPlus licensed to PetroleumOffice under The Polyform Noncommercial License: See https://polyformproject.org/licenses/noncommercial/1.0.0</dc:description>
</cp:coreProperties>
</file>

<file path=docProps/custom.xml><?xml version="1.0" encoding="utf-8"?>
<Properties xmlns:vt="http://schemas.openxmlformats.org/officeDocument/2006/docPropsVTypes" xmlns="http://schemas.openxmlformats.org/officeDocument/2006/custom-properties"/>
</file>