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<sst xmlns="http://schemas.openxmlformats.org/spreadsheetml/2006/main" count="41" uniqueCount="41">
  <si>
    <t>Id</t>
  </si>
  <si>
    <t>po.mbe.withdrawal.calculation</t>
  </si>
  <si>
    <t>Name</t>
  </si>
  <si>
    <t>Underground Withdrawal Calculation</t>
  </si>
  <si>
    <t>Description</t>
  </si>
  <si>
    <r>
      <rPr>
        <rFont val="Aptos Narrow"/>
        <sz val="11"/>
      </rPr>
      <t>Calculate underground withdrawal (F term) for material balance analysis. F represents total reservoir voidage from oil, gas, and water production.</t>
    </r>
    <r>
      <rPr>
        <rFont val="Aptos Narrow"/>
        <sz val="11"/>
      </rPr>
      <t xml:space="preserve">_x000A_</t>
    </r>
    <r>
      <rPr>
        <rFont val="Aptos Narrow"/>
        <b/>
        <sz val="11"/>
      </rPr>
      <t>F Term Components: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Oil production converted to reservoir conditions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Free gas production at reservoir conditions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Water production at reservoir conditions</t>
    </r>
  </si>
  <si>
    <t>Category</t>
  </si>
  <si>
    <t>Material Balance Equation</t>
  </si>
  <si>
    <t>Type</t>
  </si>
  <si>
    <t>worksheet</t>
  </si>
  <si>
    <t>Tags</t>
  </si>
  <si>
    <t>MBE, withdrawal, voidage, F-term, production</t>
  </si>
  <si>
    <t>Website</t>
  </si>
  <si>
    <t>petroleumoffice.com</t>
  </si>
  <si>
    <t>Academic Program</t>
  </si>
  <si>
    <t>petroleumoffice.com/academics</t>
  </si>
  <si>
    <t>Oil Reservoir F Term</t>
  </si>
  <si>
    <t>Np (oil production)</t>
  </si>
  <si>
    <t>MMSTB</t>
  </si>
  <si>
    <t>Rp (producing GOR)</t>
  </si>
  <si>
    <t>scf/STB</t>
  </si>
  <si>
    <t>Rs (solution GOR)</t>
  </si>
  <si>
    <t>Bo (oil FVF)</t>
  </si>
  <si>
    <t>RB/STB</t>
  </si>
  <si>
    <t>Bg (gas FVF)</t>
  </si>
  <si>
    <t>RB/scf</t>
  </si>
  <si>
    <t>Wp (water production)</t>
  </si>
  <si>
    <t>Bw (water FVF)</t>
  </si>
  <si>
    <t>F Oil Reservoir</t>
  </si>
  <si>
    <t>RB</t>
  </si>
  <si>
    <t>F in MMRB</t>
  </si>
  <si>
    <t>MMRB</t>
  </si>
  <si>
    <t>Component Breakdown</t>
  </si>
  <si>
    <t>Oil at reservoir (Np*Bo)</t>
  </si>
  <si>
    <t>Free gas ((Rp-Rs)*Np*Bg)</t>
  </si>
  <si>
    <t>Water produced (Wp*Bw)</t>
  </si>
  <si>
    <t>Total F</t>
  </si>
  <si>
    <t>Gas Reservoir F Term</t>
  </si>
  <si>
    <t>Gp (gas production)</t>
  </si>
  <si>
    <t>Bscf</t>
  </si>
  <si>
    <t>F Gas Reservoir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</si>
</sst>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mbe.withdrawal.calculation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7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5.2</v>
      </c>
      <c r="C3" s="0" t="s">
        <v>18</v>
      </c>
    </row>
    <row r="4">
      <c r="A4" s="0" t="s">
        <v>19</v>
      </c>
      <c r="B4" s="0">
        <v>1200</v>
      </c>
      <c r="C4" s="0" t="s">
        <v>20</v>
      </c>
    </row>
    <row r="5">
      <c r="A5" s="0" t="s">
        <v>21</v>
      </c>
      <c r="B5" s="0">
        <v>600</v>
      </c>
      <c r="C5" s="0" t="s">
        <v>20</v>
      </c>
    </row>
    <row r="6">
      <c r="A6" s="0" t="s">
        <v>22</v>
      </c>
      <c r="B6" s="0">
        <v>1.32</v>
      </c>
      <c r="C6" s="0" t="s">
        <v>23</v>
      </c>
    </row>
    <row r="7">
      <c r="A7" s="0" t="s">
        <v>24</v>
      </c>
      <c r="B7" s="0">
        <v>0.00125</v>
      </c>
      <c r="C7" s="0" t="s">
        <v>25</v>
      </c>
    </row>
    <row r="8">
      <c r="A8" s="0" t="s">
        <v>26</v>
      </c>
      <c r="B8" s="0">
        <v>1.5</v>
      </c>
      <c r="C8" s="0" t="s">
        <v>18</v>
      </c>
    </row>
    <row r="9">
      <c r="A9" s="0" t="s">
        <v>27</v>
      </c>
      <c r="B9" s="0">
        <v>1.02</v>
      </c>
      <c r="C9" s="0" t="s">
        <v>23</v>
      </c>
    </row>
    <row r="11">
      <c r="A11" s="0" t="s">
        <v>28</v>
      </c>
      <c r="B11" s="0">
        <f>PO.MBE.F.Oil($B$3*1000000,$B$6,$B$4,$B$5,$B$7,$B$8*1000000,$B$9)</f>
        <v>12294000.000000002</v>
      </c>
      <c r="C11" s="0" t="s">
        <v>29</v>
      </c>
    </row>
    <row r="12">
      <c r="A12" s="0" t="s">
        <v>30</v>
      </c>
      <c r="B12" s="0">
        <f>$B$11/1000000</f>
        <v>12.294000000000002</v>
      </c>
      <c r="C12" s="0" t="s">
        <v>31</v>
      </c>
    </row>
    <row r="14">
      <c r="A14" s="0" t="s">
        <v>32</v>
      </c>
    </row>
    <row r="15">
      <c r="A15" s="0" t="s">
        <v>33</v>
      </c>
      <c r="B15" s="0">
        <f>$B$3*$B$6</f>
        <v>6.864000000000001</v>
      </c>
      <c r="C15" s="0" t="s">
        <v>31</v>
      </c>
    </row>
    <row r="16">
      <c r="A16" s="0" t="s">
        <v>34</v>
      </c>
      <c r="B16" s="0">
        <f>($B$4-$B$5)*$B$3*$B$7</f>
        <v>3.9</v>
      </c>
      <c r="C16" s="0" t="s">
        <v>31</v>
      </c>
    </row>
    <row r="17">
      <c r="A17" s="0" t="s">
        <v>35</v>
      </c>
      <c r="B17" s="0">
        <f>$B$8*$B$9</f>
        <v>1.53</v>
      </c>
      <c r="C17" s="0" t="s">
        <v>31</v>
      </c>
    </row>
    <row r="18">
      <c r="A18" s="0" t="s">
        <v>36</v>
      </c>
      <c r="B18" s="0">
        <f>SUM(B15:B17)</f>
        <v>12.294</v>
      </c>
      <c r="C18" s="0" t="s">
        <v>31</v>
      </c>
    </row>
    <row r="20">
      <c r="A20" s="0" t="s">
        <v>37</v>
      </c>
    </row>
    <row r="21">
      <c r="A21" s="0" t="s">
        <v>38</v>
      </c>
      <c r="B21" s="0">
        <v>25</v>
      </c>
      <c r="C21" s="0" t="s">
        <v>39</v>
      </c>
    </row>
    <row r="22">
      <c r="A22" s="0" t="s">
        <v>24</v>
      </c>
      <c r="B22" s="0">
        <v>0.00142</v>
      </c>
      <c r="C22" s="0" t="s">
        <v>25</v>
      </c>
    </row>
    <row r="23">
      <c r="A23" s="0" t="s">
        <v>26</v>
      </c>
      <c r="B23" s="0">
        <v>0.5</v>
      </c>
      <c r="C23" s="0" t="s">
        <v>18</v>
      </c>
    </row>
    <row r="24">
      <c r="A24" s="0" t="s">
        <v>27</v>
      </c>
      <c r="B24" s="0">
        <v>1.02</v>
      </c>
      <c r="C24" s="0" t="s">
        <v>23</v>
      </c>
    </row>
    <row r="26">
      <c r="A26" s="0" t="s">
        <v>40</v>
      </c>
      <c r="B26" s="0">
        <f>PO.MBE.F.Gas($B$21*1000000000,$B$22,$B$23*1000000,$B$24)</f>
        <v>36010000</v>
      </c>
      <c r="C26" s="0" t="s">
        <v>29</v>
      </c>
    </row>
    <row r="27">
      <c r="A27" s="0" t="s">
        <v>30</v>
      </c>
      <c r="B27" s="0">
        <f>$B$26/1000000</f>
        <v>36.01</v>
      </c>
      <c r="C27" s="0" t="s">
        <v>31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Underground Withdrawal Calculation</dc:title>
  <dc:subject>Calculate underground withdrawal (F term) for material balance analysis. F represents total reservoir voidage from oil, gas, and water production.</dc:subject>
  <cp:category>Material Balance Equation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