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<sst xmlns="http://schemas.openxmlformats.org/spreadsheetml/2006/main" count="49" uniqueCount="49">
  <si>
    <t>Id</t>
  </si>
  <si>
    <t>po.mbe.aquifer.fetkovich</t>
  </si>
  <si>
    <t>Name</t>
  </si>
  <si>
    <t>Fetkovich Aquifer Model</t>
  </si>
  <si>
    <t>Description</t>
  </si>
  <si>
    <r>
      <rPr>
        <rFont val="Aptos Narrow"/>
        <sz val="11"/>
      </rPr>
      <t>Calculate water influx using the Fetkovich pseudo-steady state aquifer model. This simplified approach treats the aquifer as a tank with a productivity index.</t>
    </r>
    <r>
      <rPr>
        <rFont val="Aptos Narrow"/>
        <sz val="11"/>
      </rPr>
      <t xml:space="preserve">_x000A_</t>
    </r>
    <r>
      <rPr>
        <rFont val="Aptos Narrow"/>
        <b/>
        <sz val="11"/>
      </rPr>
      <t>Fetkovich Model: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Assumes pseudo-steady state flow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Aquifer characterized by Wei (max water) and J (productivity)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Suitable for finite aquifers</t>
    </r>
  </si>
  <si>
    <t>Category</t>
  </si>
  <si>
    <t>Material Balance Equation</t>
  </si>
  <si>
    <t>Type</t>
  </si>
  <si>
    <t>worksheet</t>
  </si>
  <si>
    <t>Tags</t>
  </si>
  <si>
    <t>MBE, aquifer, Fetkovich, water-influx, pseudo-steady</t>
  </si>
  <si>
    <t>Website</t>
  </si>
  <si>
    <t>petroleumoffice.com</t>
  </si>
  <si>
    <t>Academic Program</t>
  </si>
  <si>
    <t>petroleumoffice.com/academics</t>
  </si>
  <si>
    <t>Aquifer Properties</t>
  </si>
  <si>
    <t>Aquifer Permeability</t>
  </si>
  <si>
    <t>mD</t>
  </si>
  <si>
    <t>Aquifer Thickness</t>
  </si>
  <si>
    <t>ft</t>
  </si>
  <si>
    <t>Aquifer Porosity</t>
  </si>
  <si>
    <t>fraction</t>
  </si>
  <si>
    <t>Total Compressibility</t>
  </si>
  <si>
    <t>1/psi</t>
  </si>
  <si>
    <t>Encroachment Angle</t>
  </si>
  <si>
    <t>degrees</t>
  </si>
  <si>
    <t>Reservoir Radius</t>
  </si>
  <si>
    <t>Aquifer Outer Radius</t>
  </si>
  <si>
    <t>Water Viscosity</t>
  </si>
  <si>
    <t>cP</t>
  </si>
  <si>
    <t>Initial Aquifer Pressure</t>
  </si>
  <si>
    <t>psia</t>
  </si>
  <si>
    <t>Aquifer Characterization</t>
  </si>
  <si>
    <t>Initial Water Volume</t>
  </si>
  <si>
    <t>RB</t>
  </si>
  <si>
    <t>Wi in MMRB</t>
  </si>
  <si>
    <t>MMRB</t>
  </si>
  <si>
    <t>Max Encroachable Water</t>
  </si>
  <si>
    <t>Wei in MMRB</t>
  </si>
  <si>
    <t>Productivity Index (J)</t>
  </si>
  <si>
    <t>RB/d/psi</t>
  </si>
  <si>
    <t>Water Influx Scenarios</t>
  </si>
  <si>
    <t>Cumulative We (RB)</t>
  </si>
  <si>
    <t>Avg Aquifer Pressure (psia)</t>
  </si>
  <si>
    <t>Influx Rate (RB/d)</t>
  </si>
  <si>
    <t>Pressure Drop Analysis</t>
  </si>
  <si>
    <t>Reservoir Pressure (psia)</t>
  </si>
  <si>
    <t>Influx Rate at pa=4100 (RB/d)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</si>
</sst>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mbe.aquifer.fetkovich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C33"/>
  <sheetViews>
    <sheetView workbookViewId="0"/>
  </sheetViews>
  <sheetFormatPr defaultRowHeight="15"/>
  <sheetData>
    <row r="1">
      <c r="A1" s="0" t="s">
        <v>3</v>
      </c>
    </row>
    <row r="2">
      <c r="A2" s="0" t="s">
        <v>16</v>
      </c>
    </row>
    <row r="3">
      <c r="A3" s="0" t="s">
        <v>17</v>
      </c>
      <c r="B3" s="0">
        <v>50</v>
      </c>
      <c r="C3" s="0" t="s">
        <v>18</v>
      </c>
    </row>
    <row r="4">
      <c r="A4" s="0" t="s">
        <v>19</v>
      </c>
      <c r="B4" s="0">
        <v>100</v>
      </c>
      <c r="C4" s="0" t="s">
        <v>20</v>
      </c>
    </row>
    <row r="5">
      <c r="A5" s="0" t="s">
        <v>21</v>
      </c>
      <c r="B5" s="0">
        <v>0.22</v>
      </c>
      <c r="C5" s="0" t="s">
        <v>22</v>
      </c>
    </row>
    <row r="6">
      <c r="A6" s="0" t="s">
        <v>23</v>
      </c>
      <c r="B6" s="0">
        <v>8E-06</v>
      </c>
      <c r="C6" s="0" t="s">
        <v>24</v>
      </c>
    </row>
    <row r="7">
      <c r="A7" s="0" t="s">
        <v>25</v>
      </c>
      <c r="B7" s="0">
        <v>180</v>
      </c>
      <c r="C7" s="0" t="s">
        <v>26</v>
      </c>
    </row>
    <row r="8">
      <c r="A8" s="0" t="s">
        <v>27</v>
      </c>
      <c r="B8" s="0">
        <v>5000</v>
      </c>
      <c r="C8" s="0" t="s">
        <v>20</v>
      </c>
    </row>
    <row r="9">
      <c r="A9" s="0" t="s">
        <v>28</v>
      </c>
      <c r="B9" s="0">
        <v>25000</v>
      </c>
      <c r="C9" s="0" t="s">
        <v>20</v>
      </c>
    </row>
    <row r="10">
      <c r="A10" s="0" t="s">
        <v>29</v>
      </c>
      <c r="B10" s="0">
        <v>0.5</v>
      </c>
      <c r="C10" s="0" t="s">
        <v>30</v>
      </c>
    </row>
    <row r="11">
      <c r="A11" s="0" t="s">
        <v>31</v>
      </c>
      <c r="B11" s="0">
        <v>4200</v>
      </c>
      <c r="C11" s="0" t="s">
        <v>32</v>
      </c>
    </row>
    <row r="13">
      <c r="A13" s="0" t="s">
        <v>33</v>
      </c>
    </row>
    <row r="14">
      <c r="A14" s="0" t="s">
        <v>34</v>
      </c>
      <c r="B14" s="0">
        <f>PO.MBE.Aq.Fet.Wi($B$5,$B$4,$B$9,$B$8,$B$7)</f>
        <v>3692700180.5329714</v>
      </c>
      <c r="C14" s="0" t="s">
        <v>35</v>
      </c>
    </row>
    <row r="15">
      <c r="A15" s="0" t="s">
        <v>36</v>
      </c>
      <c r="B15" s="0">
        <f>B14/1E6</f>
        <v>3692.7001805329714</v>
      </c>
      <c r="C15" s="0" t="s">
        <v>37</v>
      </c>
    </row>
    <row r="16">
      <c r="A16" s="0" t="s">
        <v>38</v>
      </c>
      <c r="B16" s="0">
        <f>PO.MBE.Aq.Fet.Wei($B$6,$B$14,$B$11)</f>
        <v>124074726.06590782</v>
      </c>
      <c r="C16" s="0" t="s">
        <v>35</v>
      </c>
    </row>
    <row r="17">
      <c r="A17" s="0" t="s">
        <v>39</v>
      </c>
      <c r="B17" s="0">
        <f>B16/1E6</f>
        <v>124.07472606590783</v>
      </c>
      <c r="C17" s="0" t="s">
        <v>37</v>
      </c>
    </row>
    <row r="18">
      <c r="A18" s="0" t="s">
        <v>40</v>
      </c>
      <c r="B18" s="0">
        <f>PO.MBE.Aq.Fet.J($B$3,$B$4,$B$10,$B$9,$B$8,$B$7)</f>
        <v>21.99525668341026</v>
      </c>
      <c r="C18" s="0" t="s">
        <v>41</v>
      </c>
    </row>
    <row r="20">
      <c r="A20" s="0" t="s">
        <v>42</v>
      </c>
    </row>
    <row r="21">
      <c r="A21" s="0" t="s">
        <v>43</v>
      </c>
      <c r="B21" s="0" t="s">
        <v>44</v>
      </c>
      <c r="C21" s="0" t="s">
        <v>45</v>
      </c>
    </row>
    <row r="22">
      <c r="A22" s="0">
        <v>0</v>
      </c>
      <c r="B22" s="0">
        <f>PO.MBE.Aq.Fet.Pa($B$11,A22,$B$16)</f>
        <v>4200</v>
      </c>
      <c r="C22" s="0">
        <f>PO.MBE.Aq.Fet.Rate($B$18,B22,4100)</f>
        <v>2199.525668341026</v>
      </c>
    </row>
    <row r="23">
      <c r="A23" s="0">
        <v>5000000</v>
      </c>
      <c r="B23" s="0">
        <f>PO.MBE.Aq.Fet.Pa($B$11,A23,$B$16)</f>
        <v>4030.7471580566303</v>
      </c>
      <c r="C23" s="0">
        <f>PO.MBE.Aq.Fet.Rate($B$18,B23,4000)</f>
        <v>676.2916337409686</v>
      </c>
    </row>
    <row r="24">
      <c r="A24" s="0">
        <v>10000000</v>
      </c>
      <c r="B24" s="0">
        <f>PO.MBE.Aq.Fet.Pa($B$11,A24,$B$16)</f>
        <v>3861.49431611326</v>
      </c>
      <c r="C24" s="0">
        <f>PO.MBE.Aq.Fet.Rate($B$18,B24,3900)</f>
        <v>0</v>
      </c>
    </row>
    <row r="25">
      <c r="A25" s="0">
        <v>20000000</v>
      </c>
      <c r="B25" s="0">
        <f>PO.MBE.Aq.Fet.Pa($B$11,A25,$B$16)</f>
        <v>3522.9886322265206</v>
      </c>
      <c r="C25" s="0">
        <f>PO.MBE.Aq.Fet.Rate($B$18,B25,3800)</f>
        <v>0</v>
      </c>
    </row>
    <row r="26">
      <c r="A26" s="0">
        <v>40000000</v>
      </c>
      <c r="B26" s="0">
        <f>PO.MBE.Aq.Fet.Pa($B$11,A26,$B$16)</f>
        <v>2845.9772644530417</v>
      </c>
      <c r="C26" s="0">
        <f>PO.MBE.Aq.Fet.Rate($B$18,B26,3700)</f>
        <v>0</v>
      </c>
    </row>
    <row r="28">
      <c r="A28" s="0" t="s">
        <v>46</v>
      </c>
    </row>
    <row r="29">
      <c r="A29" s="0" t="s">
        <v>47</v>
      </c>
      <c r="B29" s="0" t="s">
        <v>44</v>
      </c>
      <c r="C29" s="0" t="s">
        <v>48</v>
      </c>
    </row>
    <row r="30">
      <c r="A30" s="0">
        <v>4100</v>
      </c>
      <c r="B30" s="0">
        <v>4100</v>
      </c>
      <c r="C30" s="0">
        <f>PO.MBE.Aq.Fet.Rate($B$18,B30,A30)</f>
        <v>0</v>
      </c>
    </row>
    <row r="31">
      <c r="A31" s="0">
        <v>4000</v>
      </c>
      <c r="B31" s="0">
        <v>4050</v>
      </c>
      <c r="C31" s="0">
        <f>PO.MBE.Aq.Fet.Rate($B$18,B31,A31)</f>
        <v>1099.762834170513</v>
      </c>
    </row>
    <row r="32">
      <c r="A32" s="0">
        <v>3900</v>
      </c>
      <c r="B32" s="0">
        <v>4000</v>
      </c>
      <c r="C32" s="0">
        <f>PO.MBE.Aq.Fet.Rate($B$18,B32,A32)</f>
        <v>2199.525668341026</v>
      </c>
    </row>
    <row r="33">
      <c r="A33" s="0">
        <v>3800</v>
      </c>
      <c r="B33" s="0">
        <v>3950</v>
      </c>
      <c r="C33" s="0">
        <f>PO.MBE.Aq.Fet.Rate($B$18,B33,A33)</f>
        <v>3299.2885025115393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Fetkovich Aquifer Model</dc:title>
  <dc:subject>Calculate water influx using the Fetkovich pseudo-steady state aquifer model. This simplified approach treats the aquifer as a tank with a productivity index.</dc:subject>
  <cp:category>Material Balance Equation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