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<sst xmlns="http://schemas.openxmlformats.org/spreadsheetml/2006/main" count="58" uniqueCount="58">
  <si>
    <t>Id</t>
  </si>
  <si>
    <t>po.esp.gas.handling</t>
  </si>
  <si>
    <t>Name</t>
  </si>
  <si>
    <t>ESP Gas Handling Analysis</t>
  </si>
  <si>
    <t>Description</t>
  </si>
  <si>
    <r>
      <rPr>
        <rFont val="Aptos Narrow"/>
        <sz val="11"/>
      </rPr>
      <t>Analyze gas handling requirements for ESP systems. Calculate void fraction and evaluate need for gas separators.</t>
    </r>
    <r>
      <rPr>
        <rFont val="Aptos Narrow"/>
        <sz val="11"/>
      </rPr>
      <t xml:space="preserve">_x000A_</t>
    </r>
    <r>
      <rPr>
        <rFont val="Aptos Narrow"/>
        <b/>
        <sz val="11"/>
      </rPr>
      <t>Gas Handling Guidelines: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Void fraction &lt; 10%: Standard pump OK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Void fraction 10-25%: Gas handling pump recommended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Void fraction &gt; 25%: Gas separator required</t>
    </r>
  </si>
  <si>
    <t>Category</t>
  </si>
  <si>
    <t>Electric Submersible Pump</t>
  </si>
  <si>
    <t>Type</t>
  </si>
  <si>
    <t>worksheet</t>
  </si>
  <si>
    <t>Tags</t>
  </si>
  <si>
    <t>ESP, gas, void-fraction, separator, gas-interference</t>
  </si>
  <si>
    <t>Website</t>
  </si>
  <si>
    <t>petroleumoffice.com</t>
  </si>
  <si>
    <t>Academic Program</t>
  </si>
  <si>
    <t>petroleumoffice.com/academics</t>
  </si>
  <si>
    <t>Production Data</t>
  </si>
  <si>
    <t>Oil Rate</t>
  </si>
  <si>
    <t>BPD</t>
  </si>
  <si>
    <t>Water Rate</t>
  </si>
  <si>
    <t>GOR</t>
  </si>
  <si>
    <t>scf/STB</t>
  </si>
  <si>
    <t>Solution GOR (at intake)</t>
  </si>
  <si>
    <t>PVT Properties</t>
  </si>
  <si>
    <t>Oil FVF</t>
  </si>
  <si>
    <t>RB/STB</t>
  </si>
  <si>
    <t>Water FVF</t>
  </si>
  <si>
    <t>Gas FVF</t>
  </si>
  <si>
    <t>RB/scf</t>
  </si>
  <si>
    <t>Free Gas Calculation</t>
  </si>
  <si>
    <t>Free Gas Rate</t>
  </si>
  <si>
    <t>rcf/d</t>
  </si>
  <si>
    <t>Free Gas Rate (bbl)</t>
  </si>
  <si>
    <t>bbl/d</t>
  </si>
  <si>
    <t>Total Liquid Rate</t>
  </si>
  <si>
    <t>Void Fraction Analysis</t>
  </si>
  <si>
    <t>Void Fraction (simple)</t>
  </si>
  <si>
    <t>fraction</t>
  </si>
  <si>
    <t>Void Fraction (full)</t>
  </si>
  <si>
    <t>Void Fraction (%)</t>
  </si>
  <si>
    <t>%</t>
  </si>
  <si>
    <t>Recommendation</t>
  </si>
  <si>
    <t>-</t>
  </si>
  <si>
    <t>Mixture Density</t>
  </si>
  <si>
    <t>Liquid Density</t>
  </si>
  <si>
    <t>lb/ft3</t>
  </si>
  <si>
    <t>Gas Density</t>
  </si>
  <si>
    <t>Turpin Analysis</t>
  </si>
  <si>
    <t>Intake Pressure</t>
  </si>
  <si>
    <t>psia</t>
  </si>
  <si>
    <t>Bubble Point Pressure</t>
  </si>
  <si>
    <t>Turpin Factor</t>
  </si>
  <si>
    <t>Gas Separator Analysis</t>
  </si>
  <si>
    <t>Separator Type</t>
  </si>
  <si>
    <t>rotary</t>
  </si>
  <si>
    <t>Separator Efficiency</t>
  </si>
  <si>
    <t>Void After Separator</t>
  </si>
  <si>
    <t>Void After Separator (%)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</si>
</sst>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esp.gas.handl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8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1200</v>
      </c>
      <c r="C3" s="0" t="s">
        <v>18</v>
      </c>
    </row>
    <row r="4">
      <c r="A4" s="0" t="s">
        <v>19</v>
      </c>
      <c r="B4" s="0">
        <v>800</v>
      </c>
      <c r="C4" s="0" t="s">
        <v>18</v>
      </c>
    </row>
    <row r="5">
      <c r="A5" s="0" t="s">
        <v>20</v>
      </c>
      <c r="B5" s="0">
        <v>450</v>
      </c>
      <c r="C5" s="0" t="s">
        <v>21</v>
      </c>
    </row>
    <row r="6">
      <c r="A6" s="0" t="s">
        <v>22</v>
      </c>
      <c r="B6" s="0">
        <v>280</v>
      </c>
      <c r="C6" s="0" t="s">
        <v>21</v>
      </c>
    </row>
    <row r="8">
      <c r="A8" s="0" t="s">
        <v>23</v>
      </c>
    </row>
    <row r="9">
      <c r="A9" s="0" t="s">
        <v>24</v>
      </c>
      <c r="B9" s="0">
        <v>1.18</v>
      </c>
      <c r="C9" s="0" t="s">
        <v>25</v>
      </c>
    </row>
    <row r="10">
      <c r="A10" s="0" t="s">
        <v>26</v>
      </c>
      <c r="B10" s="0">
        <v>1.02</v>
      </c>
      <c r="C10" s="0" t="s">
        <v>25</v>
      </c>
    </row>
    <row r="11">
      <c r="A11" s="0" t="s">
        <v>27</v>
      </c>
      <c r="B11" s="0">
        <v>0.0085</v>
      </c>
      <c r="C11" s="0" t="s">
        <v>28</v>
      </c>
    </row>
    <row r="13">
      <c r="A13" s="0" t="s">
        <v>29</v>
      </c>
    </row>
    <row r="14">
      <c r="A14" s="0" t="s">
        <v>30</v>
      </c>
      <c r="B14" s="0">
        <f>PO.ESP.Gas.Qg.Free($B$3,$B$5,$B$6,$B$11)</f>
        <v>1734.0000000000002</v>
      </c>
      <c r="C14" s="0" t="s">
        <v>31</v>
      </c>
    </row>
    <row r="15">
      <c r="A15" s="0" t="s">
        <v>32</v>
      </c>
      <c r="B15" s="0">
        <f>PO.UnitConverter($B$14,"ft3","bbl")</f>
        <v>308.83858998144717</v>
      </c>
      <c r="C15" s="0" t="s">
        <v>33</v>
      </c>
    </row>
    <row r="16">
      <c r="A16" s="0" t="s">
        <v>34</v>
      </c>
      <c r="B16" s="0">
        <f>PO.ESP.Gas.Ql.Total($B$3,$B$4,$B$9,$B$10)</f>
        <v>2232</v>
      </c>
      <c r="C16" s="0" t="s">
        <v>33</v>
      </c>
    </row>
    <row r="18">
      <c r="A18" s="0" t="s">
        <v>35</v>
      </c>
    </row>
    <row r="19">
      <c r="A19" s="0" t="s">
        <v>36</v>
      </c>
      <c r="B19" s="0">
        <f>PO.ESP.Gas.Void($B$15,$B$16)</f>
        <v>0.12154986593764788</v>
      </c>
      <c r="C19" s="0" t="s">
        <v>37</v>
      </c>
    </row>
    <row r="20">
      <c r="A20" s="0" t="s">
        <v>38</v>
      </c>
      <c r="B20" s="0">
        <f>PO.ESP.Gas.Void.Full($B$3,$B$4,$B$5,$B$6,$B$9,$B$11,$B$10)</f>
        <v>0.1215419424841659</v>
      </c>
      <c r="C20" s="0" t="s">
        <v>37</v>
      </c>
    </row>
    <row r="21">
      <c r="A21" s="0" t="s">
        <v>39</v>
      </c>
      <c r="B21" s="0">
        <f>B20*100</f>
        <v>12.15419424841659</v>
      </c>
      <c r="C21" s="0" t="s">
        <v>40</v>
      </c>
    </row>
    <row r="22">
      <c r="A22" s="0" t="s">
        <v>41</v>
      </c>
      <c r="B22" s="0" t="str">
        <f>PO.ESP.Gas.Recommendation($B$20)</f>
        <v>Gas separator recommended</v>
      </c>
      <c r="C22" s="0" t="s">
        <v>42</v>
      </c>
    </row>
    <row r="24">
      <c r="A24" s="0" t="s">
        <v>43</v>
      </c>
    </row>
    <row r="25">
      <c r="A25" s="0" t="s">
        <v>44</v>
      </c>
      <c r="B25" s="0">
        <v>55</v>
      </c>
      <c r="C25" s="0" t="s">
        <v>45</v>
      </c>
    </row>
    <row r="26">
      <c r="A26" s="0" t="s">
        <v>46</v>
      </c>
      <c r="B26" s="0">
        <v>2.5</v>
      </c>
      <c r="C26" s="0" t="s">
        <v>45</v>
      </c>
    </row>
    <row r="27">
      <c r="A27" s="0" t="s">
        <v>43</v>
      </c>
      <c r="B27" s="0">
        <f>PO.ESP.Gas.RhoMix($B$25,$B$26,$B$20)</f>
        <v>48.619048019581285</v>
      </c>
      <c r="C27" s="0" t="s">
        <v>45</v>
      </c>
    </row>
    <row r="29">
      <c r="A29" s="0" t="s">
        <v>47</v>
      </c>
    </row>
    <row r="30">
      <c r="A30" s="0" t="s">
        <v>48</v>
      </c>
      <c r="B30" s="0">
        <v>1200</v>
      </c>
      <c r="C30" s="0" t="s">
        <v>49</v>
      </c>
    </row>
    <row r="31">
      <c r="A31" s="0" t="s">
        <v>50</v>
      </c>
      <c r="B31" s="0">
        <v>2100</v>
      </c>
      <c r="C31" s="0" t="s">
        <v>49</v>
      </c>
    </row>
    <row r="32">
      <c r="A32" s="0" t="s">
        <v>51</v>
      </c>
      <c r="B32" s="0">
        <f>PO.ESP.Gas.Turpin.Factor($B$30,$B$31)</f>
        <v>0.8010204081632653</v>
      </c>
      <c r="C32" s="0" t="s">
        <v>42</v>
      </c>
    </row>
    <row r="34">
      <c r="A34" s="0" t="s">
        <v>52</v>
      </c>
    </row>
    <row r="35">
      <c r="A35" s="0" t="s">
        <v>53</v>
      </c>
      <c r="B35" s="0" t="s">
        <v>54</v>
      </c>
      <c r="C35" s="0" t="s">
        <v>42</v>
      </c>
    </row>
    <row r="36">
      <c r="A36" s="0" t="s">
        <v>55</v>
      </c>
      <c r="B36" s="0">
        <f>PO.ESP.Gas.Sep.Eff($B$16,$B$20,$B$35)</f>
        <v>0.6284580575158342</v>
      </c>
      <c r="C36" s="0" t="s">
        <v>37</v>
      </c>
    </row>
    <row r="37">
      <c r="A37" s="0" t="s">
        <v>56</v>
      </c>
      <c r="B37" s="0">
        <f>PO.ESP.Gas.Void.PostSep($B$20,$B$36)</f>
        <v>0.04515792940386576</v>
      </c>
      <c r="C37" s="0" t="s">
        <v>37</v>
      </c>
    </row>
    <row r="38">
      <c r="A38" s="0" t="s">
        <v>57</v>
      </c>
      <c r="B38" s="0">
        <f>B37*100</f>
        <v>4.515792940386576</v>
      </c>
      <c r="C38" s="0" t="s">
        <v>40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 Gas Handling Analysis</dc:title>
  <dc:subject>Analyze gas handling requirements for ESP systems. Calculate void fraction and evaluate need for gas separators.</dc:subject>
  <cp:category>Electric Submersible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